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autoCompressPictures="0" defaultThemeVersion="124226"/>
  <bookViews>
    <workbookView xWindow="0" yWindow="0" windowWidth="28800" windowHeight="11835" tabRatio="664" activeTab="4"/>
  </bookViews>
  <sheets>
    <sheet name="Koond" sheetId="1" r:id="rId1"/>
    <sheet name="Alaeesmärk 1 " sheetId="2" r:id="rId2"/>
    <sheet name="Alaeesmärk 2" sheetId="3" r:id="rId3"/>
    <sheet name="Alaeesmärk 3" sheetId="4" r:id="rId4"/>
    <sheet name="Alaeesmärk 4" sheetId="5" r:id="rId5"/>
    <sheet name="2019 uued tegevused" sheetId="6" state="hidden" r:id="rId6"/>
    <sheet name="Lühendid, teksti värvi selgitus" sheetId="7" r:id="rId7"/>
  </sheets>
  <definedNames>
    <definedName name="_xlnm._FilterDatabase" localSheetId="1" hidden="1">'Alaeesmärk 1 '!$A$1:$M$64</definedName>
    <definedName name="_xlnm._FilterDatabase" localSheetId="2" hidden="1">'Alaeesmärk 2'!$A$1:$M$46</definedName>
    <definedName name="_xlnm._FilterDatabase" localSheetId="3" hidden="1">'Alaeesmärk 3'!$A$1:$M$44</definedName>
    <definedName name="_xlnm._FilterDatabase" localSheetId="4" hidden="1">'Alaeesmärk 4'!$A$1:$M$36</definedName>
    <definedName name="Z_711A64F8_68CA_4748_862D_A524A22B18E0_.wvu.FilterData" localSheetId="1" hidden="1">'Alaeesmärk 1 '!$A$1:$M$64</definedName>
    <definedName name="Z_711A64F8_68CA_4748_862D_A524A22B18E0_.wvu.FilterData" localSheetId="2" hidden="1">'Alaeesmärk 2'!$A$1:$M$46</definedName>
    <definedName name="Z_711A64F8_68CA_4748_862D_A524A22B18E0_.wvu.FilterData" localSheetId="3" hidden="1">'Alaeesmärk 3'!$A$1:$M$1</definedName>
    <definedName name="Z_711A64F8_68CA_4748_862D_A524A22B18E0_.wvu.FilterData" localSheetId="4" hidden="1">'Alaeesmärk 4'!$A$1:$M$36</definedName>
  </definedNames>
  <calcPr calcId="125725"/>
  <customWorkbookViews>
    <customWorkbookView name="Laura-Maria Kadaksoo - Eravaade" guid="{711A64F8-68CA-4748-862D-A524A22B18E0}" mergeInterval="0" personalView="1" yWindow="3" windowWidth="1920" windowHeight="812" tabRatio="664" activeSheetId="2"/>
  </customWorkbookViews>
</workbook>
</file>

<file path=xl/calcChain.xml><?xml version="1.0" encoding="utf-8"?>
<calcChain xmlns="http://schemas.openxmlformats.org/spreadsheetml/2006/main">
  <c r="J2" i="5"/>
  <c r="I2"/>
  <c r="H2"/>
  <c r="J3"/>
  <c r="I3"/>
  <c r="H3"/>
  <c r="K9" i="2"/>
  <c r="K10"/>
  <c r="K11"/>
  <c r="K12"/>
  <c r="K13"/>
  <c r="K14"/>
  <c r="K15"/>
  <c r="K16"/>
  <c r="K17"/>
  <c r="K18"/>
  <c r="K19"/>
  <c r="K20"/>
  <c r="K21"/>
  <c r="K22"/>
  <c r="K23"/>
  <c r="K24"/>
  <c r="K25"/>
  <c r="K26"/>
  <c r="K27"/>
  <c r="D45" i="1" l="1"/>
  <c r="E45"/>
  <c r="F45"/>
  <c r="G45"/>
  <c r="C45"/>
  <c r="D43"/>
  <c r="E43"/>
  <c r="F43"/>
  <c r="G43"/>
  <c r="C43"/>
  <c r="F30"/>
  <c r="G30"/>
  <c r="E30"/>
  <c r="D30"/>
  <c r="I3" i="4" l="1"/>
  <c r="J3"/>
  <c r="H3"/>
  <c r="G3"/>
  <c r="G18" i="5"/>
  <c r="G2" s="1"/>
  <c r="H18"/>
  <c r="I18"/>
  <c r="J18"/>
  <c r="K34"/>
  <c r="G3" i="2"/>
  <c r="D36" i="1"/>
  <c r="E36"/>
  <c r="F36"/>
  <c r="G36"/>
  <c r="C36"/>
  <c r="C30"/>
  <c r="D21"/>
  <c r="E21"/>
  <c r="F21"/>
  <c r="G21"/>
  <c r="C21"/>
  <c r="D11"/>
  <c r="E11"/>
  <c r="E42" s="1"/>
  <c r="F11"/>
  <c r="G11"/>
  <c r="C11"/>
  <c r="J37" i="3"/>
  <c r="J6"/>
  <c r="K26"/>
  <c r="K27"/>
  <c r="K28"/>
  <c r="K29"/>
  <c r="K30"/>
  <c r="K31"/>
  <c r="K32"/>
  <c r="K33"/>
  <c r="K34"/>
  <c r="K35"/>
  <c r="K36"/>
  <c r="K22"/>
  <c r="K23"/>
  <c r="K24"/>
  <c r="K25"/>
  <c r="K21"/>
  <c r="J2" l="1"/>
  <c r="C42" i="1"/>
  <c r="G42"/>
  <c r="F42"/>
  <c r="D42"/>
  <c r="K3" i="4"/>
  <c r="H42" i="1" l="1"/>
  <c r="G3" i="5"/>
  <c r="F3"/>
  <c r="J6"/>
  <c r="F18"/>
  <c r="K11"/>
  <c r="K12"/>
  <c r="K13"/>
  <c r="K14"/>
  <c r="K15"/>
  <c r="K16"/>
  <c r="K17"/>
  <c r="G6" i="4"/>
  <c r="H6"/>
  <c r="I6"/>
  <c r="J6"/>
  <c r="G14"/>
  <c r="H14"/>
  <c r="I14"/>
  <c r="J14"/>
  <c r="F14"/>
  <c r="J24"/>
  <c r="K9"/>
  <c r="K33"/>
  <c r="K34"/>
  <c r="K35"/>
  <c r="K39"/>
  <c r="K43"/>
  <c r="J40"/>
  <c r="K62" i="2"/>
  <c r="K63"/>
  <c r="K64"/>
  <c r="K61"/>
  <c r="K48"/>
  <c r="K49"/>
  <c r="K50"/>
  <c r="K51"/>
  <c r="K52"/>
  <c r="K53"/>
  <c r="K54"/>
  <c r="K55"/>
  <c r="K56"/>
  <c r="K57"/>
  <c r="K58"/>
  <c r="K47"/>
  <c r="K34"/>
  <c r="K35"/>
  <c r="K36"/>
  <c r="K37"/>
  <c r="K38"/>
  <c r="K39"/>
  <c r="K40"/>
  <c r="K41"/>
  <c r="K42"/>
  <c r="K43"/>
  <c r="K44"/>
  <c r="K33"/>
  <c r="K8"/>
  <c r="J45"/>
  <c r="J28"/>
  <c r="J6"/>
  <c r="J3"/>
  <c r="I3"/>
  <c r="H3"/>
  <c r="J4" i="4" l="1"/>
  <c r="J2" s="1"/>
  <c r="J4" i="5"/>
  <c r="J4" i="3"/>
  <c r="K3"/>
  <c r="K3" i="5"/>
  <c r="K3" i="2"/>
  <c r="G59"/>
  <c r="H59"/>
  <c r="I59"/>
  <c r="J59"/>
  <c r="J2" s="1"/>
  <c r="K59"/>
  <c r="F59"/>
  <c r="J4" l="1"/>
  <c r="K19" i="3"/>
  <c r="K32" i="5" l="1"/>
  <c r="K31"/>
  <c r="K29"/>
  <c r="K27"/>
  <c r="K26"/>
  <c r="K24"/>
  <c r="K23"/>
  <c r="K22"/>
  <c r="K44" i="4" l="1"/>
  <c r="K38"/>
  <c r="K36"/>
  <c r="K30"/>
  <c r="K22"/>
  <c r="K20"/>
  <c r="K12"/>
  <c r="K10"/>
  <c r="K46" i="3"/>
  <c r="K44"/>
  <c r="K42"/>
  <c r="K20"/>
  <c r="K18"/>
  <c r="G4" i="5" l="1"/>
  <c r="H6"/>
  <c r="I6"/>
  <c r="F6"/>
  <c r="G40" i="4"/>
  <c r="H40"/>
  <c r="I40"/>
  <c r="F40"/>
  <c r="G24"/>
  <c r="H24"/>
  <c r="I24"/>
  <c r="F24"/>
  <c r="F6"/>
  <c r="G37" i="3"/>
  <c r="H37"/>
  <c r="I37"/>
  <c r="F37"/>
  <c r="G6"/>
  <c r="G2" s="1"/>
  <c r="G4" s="1"/>
  <c r="H6"/>
  <c r="H2" s="1"/>
  <c r="H4" s="1"/>
  <c r="I6"/>
  <c r="I2" s="1"/>
  <c r="I4" s="1"/>
  <c r="F6"/>
  <c r="F4" l="1"/>
  <c r="K4" s="1"/>
  <c r="F2"/>
  <c r="K2" s="1"/>
  <c r="H4" i="4"/>
  <c r="H2" s="1"/>
  <c r="I4"/>
  <c r="I2" s="1"/>
  <c r="F4"/>
  <c r="F2" s="1"/>
  <c r="G4"/>
  <c r="G2" s="1"/>
  <c r="F2" i="5"/>
  <c r="I4"/>
  <c r="G45" i="2"/>
  <c r="H45"/>
  <c r="I45"/>
  <c r="F45"/>
  <c r="G28"/>
  <c r="H28"/>
  <c r="I28"/>
  <c r="F28"/>
  <c r="G6"/>
  <c r="H6"/>
  <c r="I6"/>
  <c r="F6"/>
  <c r="F2" s="1"/>
  <c r="I2" l="1"/>
  <c r="I4"/>
  <c r="H4"/>
  <c r="H2"/>
  <c r="G4"/>
  <c r="G2"/>
  <c r="H4" i="5"/>
  <c r="K2"/>
  <c r="K4" s="1"/>
  <c r="F4"/>
  <c r="K28" i="2"/>
  <c r="K45"/>
  <c r="F4"/>
  <c r="K14" i="3"/>
  <c r="K15"/>
  <c r="K16"/>
  <c r="K17"/>
  <c r="K41"/>
  <c r="K43"/>
  <c r="K45"/>
  <c r="K13"/>
  <c r="K13" i="4"/>
  <c r="K17"/>
  <c r="K18"/>
  <c r="K19"/>
  <c r="K21"/>
  <c r="K23"/>
  <c r="K27"/>
  <c r="K28"/>
  <c r="K29"/>
  <c r="K31"/>
  <c r="K32"/>
  <c r="K37"/>
  <c r="K8"/>
  <c r="K28" i="5"/>
  <c r="K30"/>
  <c r="K35"/>
  <c r="K2" i="2" l="1"/>
  <c r="K4"/>
  <c r="K18" i="5"/>
  <c r="K6"/>
  <c r="K40" i="4"/>
  <c r="K24"/>
  <c r="K14"/>
  <c r="K6"/>
  <c r="K37" i="3"/>
  <c r="K6"/>
  <c r="K4" i="4" l="1"/>
  <c r="K2" s="1"/>
  <c r="K6" i="2" l="1"/>
</calcChain>
</file>

<file path=xl/comments1.xml><?xml version="1.0" encoding="utf-8"?>
<comments xmlns="http://schemas.openxmlformats.org/spreadsheetml/2006/main">
  <authors>
    <author>Susann Tamm</author>
  </authors>
  <commentList>
    <comment ref="M29" authorId="0">
      <text>
        <r>
          <rPr>
            <b/>
            <sz val="9"/>
            <color indexed="81"/>
            <rFont val="Tahoma"/>
            <family val="2"/>
            <charset val="186"/>
          </rPr>
          <t>Susann Tamm:</t>
        </r>
        <r>
          <rPr>
            <sz val="9"/>
            <color indexed="81"/>
            <rFont val="Tahoma"/>
            <family val="2"/>
            <charset val="186"/>
          </rPr>
          <t xml:space="preserve">
Puudub eelarve ning kui lisaraha vajadus ja RESis ei saanud, siis palun tegevus välja võtta</t>
        </r>
      </text>
    </comment>
  </commentList>
</comments>
</file>

<file path=xl/sharedStrings.xml><?xml version="1.0" encoding="utf-8"?>
<sst xmlns="http://schemas.openxmlformats.org/spreadsheetml/2006/main" count="1222" uniqueCount="610">
  <si>
    <t>Indikaator/Tulemus</t>
  </si>
  <si>
    <t>COFOG</t>
  </si>
  <si>
    <t>Vastutaja (org)</t>
  </si>
  <si>
    <t>Periood kokku</t>
  </si>
  <si>
    <t>x</t>
  </si>
  <si>
    <t>Märkused</t>
  </si>
  <si>
    <t>JuM</t>
  </si>
  <si>
    <t>SoM</t>
  </si>
  <si>
    <t>Eelarve kokku</t>
  </si>
  <si>
    <t>HTM</t>
  </si>
  <si>
    <t>SiM</t>
  </si>
  <si>
    <t>VäM</t>
  </si>
  <si>
    <t>10% (2013)</t>
  </si>
  <si>
    <t>77% (2013)</t>
  </si>
  <si>
    <t>Eesmärk/Meede/Tegevus</t>
  </si>
  <si>
    <t>Seos teiste valdkonna arengu-kavadega</t>
  </si>
  <si>
    <t>STAK</t>
  </si>
  <si>
    <t>LPA</t>
  </si>
  <si>
    <t>RTA</t>
  </si>
  <si>
    <t>Tegevus 1.3.1. Tervishoiutöötajate pädevuse suurendamine vägivalla märkamisel</t>
  </si>
  <si>
    <t>Meede 2.2. Vägivallaohvrite õiguskaitse parandamine</t>
  </si>
  <si>
    <t>Meede 3.1. Vägivallajuhtumite võrgustikus lahendamise toetamine</t>
  </si>
  <si>
    <t>03600</t>
  </si>
  <si>
    <t>03400</t>
  </si>
  <si>
    <t>Tegevus 1.3.4. Inimkaubanduse juhtumitega tegelevate erialaspetsialistide koolitamine</t>
  </si>
  <si>
    <t>Meede 2.1. Vägivallaohvrite abistamise süsteemi arendamine</t>
  </si>
  <si>
    <t xml:space="preserve">Meede 3.3. Vägivallajuhtumite tõhusam uurimine </t>
  </si>
  <si>
    <t>Tegevus 3.3.3. Lepitusmenetluse praktika parandamine perevägivalla juhtumites</t>
  </si>
  <si>
    <t xml:space="preserve">Tegevus 3.3.4. Perevägivallajuhtumites kriminaalmenetlusele alternatiivsete lähenemiste analüüs </t>
  </si>
  <si>
    <t>Meede 1.3. Erialaspetsialistide teadlikkuse tõstmine ja seeläbi nende rolli suurendamine vägivalla märkamisel</t>
  </si>
  <si>
    <t>Eelarve kokku koos lisavajadusega</t>
  </si>
  <si>
    <t>KP AS</t>
  </si>
  <si>
    <t>SoM (TAI)</t>
  </si>
  <si>
    <t xml:space="preserve">SoM </t>
  </si>
  <si>
    <t>Lisaks võimaldab ohvriabi seadus taotleda ohvri matusekulutuste ja ravikulutuste hüvitamist inimestel, kes on neid kulutusi faktiliselt kandnud. Hüvitist makstakse juhul, kui kuriteo tagajärjel on ohvril tekkinud raske tervisekahjustus, vähemalt kuus kuud kestev tervisehäire või kui ohver on saanud kuriteo tagajärjel surma. Hüvitatakse 80% varalisest kahjust, kuid ühele ohvrile ja tema kõigile ülalpeetavatele kokku mitte rohkem kui 9590 eurot.</t>
  </si>
  <si>
    <t xml:space="preserve">Tegevus 2.1.4. Seksuaalvägivalla ohvritele spetsiaalsete teenuste loomine ja pakkumine </t>
  </si>
  <si>
    <t xml:space="preserve">Tegevus 2.1.7. Ohvrite abistamisvõimaluste tutvustamine teavitustegevuste kaudu </t>
  </si>
  <si>
    <t xml:space="preserve">Tegevus 3.3.2. Kriminaalmenetluses kannatanu individuaalse hindamise kontseptsiooni loomine </t>
  </si>
  <si>
    <t>Lisavajadus kokku</t>
  </si>
  <si>
    <t>Eesmärk III. Vägivallajuhtumite menetlemine on ohvrisõbralikum</t>
  </si>
  <si>
    <t>Rakendusplaani eelarve kokku, sh valitsemisalad</t>
  </si>
  <si>
    <t xml:space="preserve">sh Justiitsministeeriumi valitsemisala </t>
  </si>
  <si>
    <t xml:space="preserve">sh Sotsiaalministeeriumi valitsemisala </t>
  </si>
  <si>
    <r>
      <t xml:space="preserve">2. Alaeesmärk: Vägivallaohvritele on nende vajadustest lähtuv kaitse ja tugi paremini tagatud </t>
    </r>
    <r>
      <rPr>
        <sz val="10"/>
        <color theme="1"/>
        <rFont val="Calibri"/>
        <family val="2"/>
        <charset val="186"/>
        <scheme val="minor"/>
      </rPr>
      <t>(eelarve kokku, sh valitsemisalad)</t>
    </r>
  </si>
  <si>
    <r>
      <t xml:space="preserve">4. Alaeesmärk: Vägivalla toimepanijate kohtlemise viisid on mõjusamad ja nende retsidiivsus on vähenenud </t>
    </r>
    <r>
      <rPr>
        <sz val="10"/>
        <color theme="1"/>
        <rFont val="Calibri"/>
        <family val="2"/>
        <charset val="186"/>
        <scheme val="minor"/>
      </rPr>
      <t>(eelarve kokku, sh valitsemisalad)</t>
    </r>
  </si>
  <si>
    <r>
      <t xml:space="preserve">3. Alaeesmärk: Vägivallajuhtumite menetlemine on ohvrisõbralikum </t>
    </r>
    <r>
      <rPr>
        <sz val="10"/>
        <color theme="1"/>
        <rFont val="Calibri"/>
        <family val="2"/>
        <charset val="186"/>
        <scheme val="minor"/>
      </rPr>
      <t>(eelarve kokku, sh valitsemisalad)</t>
    </r>
  </si>
  <si>
    <t xml:space="preserve">sh Siseministeeriumi valitsemisala </t>
  </si>
  <si>
    <t xml:space="preserve">Tegevus 2.2.1. Esmatasandi õigusnõustamise sihtrühma ja mahu laiendamise vajaduse analüüs </t>
  </si>
  <si>
    <t xml:space="preserve">sh Haridus- ja teadusministeeriumi valitsemisala </t>
  </si>
  <si>
    <t xml:space="preserve">sh Välisministeeriumi valitsemisala </t>
  </si>
  <si>
    <t>Kulu kaetakse SKA eelarvest. 
Ohvriabi kohta info veebis ja voldikutena jagatud.</t>
  </si>
  <si>
    <t xml:space="preserve">1) Riiklikku ohvriabi tutvustavad infomaterjalid veebis ja voldikutena koostatud ja levitatud </t>
  </si>
  <si>
    <t>SoM (SKA)</t>
  </si>
  <si>
    <t>Tegevus 3.3.5. Vägivalla tõendamise tööriistade juurutamine tervishoiuasutustes</t>
  </si>
  <si>
    <t>&lt; 10%</t>
  </si>
  <si>
    <t>Tegevus 4.1.4. Kliinilise seksuoloogia pädevuskeskuse väljaarendamine</t>
  </si>
  <si>
    <t>Tegevus 4.1.3. Seksuaalhälbelise käitumisega isikutele ravi ja psühholoogilise nõustamise pakkumine</t>
  </si>
  <si>
    <t>KuM</t>
  </si>
  <si>
    <t>Meede 1.1. Vägivalla-alase teadlikkuse edendamine ja seeläbi vägivalda taunivate hoiakute kujundamine</t>
  </si>
  <si>
    <t>JuM
SoM</t>
  </si>
  <si>
    <t>EÕS</t>
  </si>
  <si>
    <t>EA liik</t>
  </si>
  <si>
    <t>SoM
JuM</t>
  </si>
  <si>
    <t>Mõõdik 1: Aasta jooksul vägivalla ohvriks langenud elanike osakaal</t>
  </si>
  <si>
    <t>&lt; 1,9%</t>
  </si>
  <si>
    <t>Justiitsministeeriumi ohvriuuring: igal aastal</t>
  </si>
  <si>
    <t>Mõõdik 2: Vägivaldse ründe tagajärjel hukkunute arv</t>
  </si>
  <si>
    <t>&lt; 35</t>
  </si>
  <si>
    <t>Surma põhjuste register: igal aastal</t>
  </si>
  <si>
    <t>Mõõdik 3: Perevägivalla tõttu hukkunute arv</t>
  </si>
  <si>
    <t>Mõõdik 4: Seksuaalse väärkohtlemise ohvriks langenud laste osakaal</t>
  </si>
  <si>
    <t>Mõõdik 5: Koolikiusamise ohvriks langenud laste osakaal</t>
  </si>
  <si>
    <t>22% (2014)</t>
  </si>
  <si>
    <t>Laste hälbiva käitumise uuring (ISRD-4): 2019</t>
  </si>
  <si>
    <r>
      <t xml:space="preserve">1. Alaeesmärk: Inimesed oskused vägivallast hoiduda, vägivalda ära tunda ja sekkuda on paranenud </t>
    </r>
    <r>
      <rPr>
        <sz val="10"/>
        <color theme="1"/>
        <rFont val="Calibri"/>
        <family val="2"/>
        <charset val="186"/>
        <scheme val="minor"/>
      </rPr>
      <t xml:space="preserve">(eelarve kokku, </t>
    </r>
    <r>
      <rPr>
        <i/>
        <sz val="10"/>
        <color theme="1"/>
        <rFont val="Calibri"/>
        <family val="2"/>
        <charset val="186"/>
        <scheme val="minor"/>
      </rPr>
      <t>sh valitsemisalad)</t>
    </r>
  </si>
  <si>
    <t>Mõõdik 1.1: Lapse füüsilist karistamist mõnikord paratamatuks pidavate inimeste osakaal</t>
  </si>
  <si>
    <t>28% (2013)</t>
  </si>
  <si>
    <t>Soolise võrdõiguslikkuse monitooring: 2016, 2020</t>
  </si>
  <si>
    <t>Mõõdik 1.2: Laste osakaal, kes on toime pannud vägivallateo</t>
  </si>
  <si>
    <t>12% (2014)</t>
  </si>
  <si>
    <t xml:space="preserve">Mõõdik 1.4: Elanike osakaal, kes pooldab vägivaldse peretüli lõpetamiseks pealtnägijate või -kuuljate sekkumist </t>
  </si>
  <si>
    <t>Mõõdik 1.5: Elanike osakaal, kes nõustub, et perevägivalla ohver on osaliselt ise juhtunus süüdi</t>
  </si>
  <si>
    <t>54% (2014)</t>
  </si>
  <si>
    <t>Eesti elanikkonna teadlikkuse uuring soopõhise vägivalla ja inimkaubanduse valdkonnas: 2016; justiitsministeeriumi ohvriuuring: 2018, 2020</t>
  </si>
  <si>
    <t>Mõõdik 1.6: Elanike osakaal, kes nõustub, et naised põhjustavad ise oma riietusega vägistamise ohvriks langemist</t>
  </si>
  <si>
    <t>47% (2014)</t>
  </si>
  <si>
    <t xml:space="preserve">Mõõdik 2.1: Vägivalla ohvriks langenud elanike osakaal, kes pöördus ohvriabi poole </t>
  </si>
  <si>
    <t>Selgub 2016</t>
  </si>
  <si>
    <t>Ohvrite kohtlemise uuring: 2016, 2020</t>
  </si>
  <si>
    <t xml:space="preserve">Mõõdik 2.2: Naiste osakaal, kes on teadlik ohvriabist </t>
  </si>
  <si>
    <t>&gt; 75%</t>
  </si>
  <si>
    <t xml:space="preserve">Mõõdik 2.3: Vägivallaohvri kaitseks määratud ajutiste lähenemiskeeldude arv </t>
  </si>
  <si>
    <t>&gt; 25</t>
  </si>
  <si>
    <t>Kriminaalstatistika: igal aastal</t>
  </si>
  <si>
    <t>Mõõdik 2.4: Vägivallaohvrite rahulolu kuriteoohvrite teenustega</t>
  </si>
  <si>
    <t>Rahulolu mõõtmise süsteem töötatakse välja 2016</t>
  </si>
  <si>
    <t>Tugikeskuste statistika: igal aastal</t>
  </si>
  <si>
    <t>Mõõdik 3.1: Vägivallaohvrite rahulolu menetluse protsessiga</t>
  </si>
  <si>
    <t xml:space="preserve">Mõõdik 3.2: Lapsohvritega vägivallakuritegudes kohtueelse menetluse kestus </t>
  </si>
  <si>
    <t>4,2 kuud (2013)</t>
  </si>
  <si>
    <t>&lt; 3,8 kuud</t>
  </si>
  <si>
    <t>Kriminaalstatistika: 2016, 2018, 2020</t>
  </si>
  <si>
    <t>Mõõdik 3.3: Perevägivallajuhtumite kohtueelse menetluse kestus</t>
  </si>
  <si>
    <t>4,7 kuud (2013)</t>
  </si>
  <si>
    <t>&lt; 4 kuud</t>
  </si>
  <si>
    <t>Mõõdik 4.1: Laste arv erikoolis ja vanglas</t>
  </si>
  <si>
    <t>89 (2013)</t>
  </si>
  <si>
    <t>EHIS; kriminaalstatistika: igal aastal</t>
  </si>
  <si>
    <t>Mõõdik 4.2: Vanglast vabanenud alaealiste (kahe aasta) retsidiivsusmäär</t>
  </si>
  <si>
    <t>68% (2010)</t>
  </si>
  <si>
    <t>&lt; 65%</t>
  </si>
  <si>
    <t>Retsidiivsuse analüüs: 2018, 2020</t>
  </si>
  <si>
    <t>Mõõdik 4.3: Vanglast vabanenud vägivallakuritegude toimepanijate (kahe aasta) retsidiivsusmäär</t>
  </si>
  <si>
    <t>60% (2010)</t>
  </si>
  <si>
    <t>&lt; 57%</t>
  </si>
  <si>
    <t xml:space="preserve">JuM
</t>
  </si>
  <si>
    <t>TAI</t>
  </si>
  <si>
    <t>Tegevus 1.3.2. Õpetajate pädevuse suurendamine vägivalla märkamisel ja vägivalla teema õppetöös käsitlemisel</t>
  </si>
  <si>
    <t>Alaeesmärk II. Vägivallaohvritele on nende vajadustest lähtuv kaitse ja tugi paremini tagatud</t>
  </si>
  <si>
    <t>Tegevus 2.1.2. Ohvriabi kaudu teenuste pakkumine (sõltumata vägivallaliigist)</t>
  </si>
  <si>
    <t xml:space="preserve">Tegevus 2.1.5. Inimkaubanduse ohvritele ja prostitutsiooni kaasatutele spetsiaalsete teenuste pakkumine </t>
  </si>
  <si>
    <t xml:space="preserve">1) Ohvriabi teenust on pakutud
</t>
  </si>
  <si>
    <t>2) Psühholoogilist abi on pakutud ja selle kulu hüvitatud</t>
  </si>
  <si>
    <t>3) Kuriteoohvrite riiklikku hüvitist on määratud</t>
  </si>
  <si>
    <t>Teenus vastavalt ohvriabi seadusele, mille raames abistatakse ohvrit suhtlemisel riigi- jt asutustega. Teenust osutavad ohvriabitöötajad, kelle palgakulu kaetakse SKA eelarvest.</t>
  </si>
  <si>
    <t xml:space="preserve">1) Naiste tugikeskuste kompleksteenust on naistevastase vägivalla ohvritele üle-eestiliselt pakutud
</t>
  </si>
  <si>
    <t>1) Inimkaubanduse ohvritele on teenust pakutud</t>
  </si>
  <si>
    <t>1) Kolmandatest riikidest pärit inimkaubanduse ohvreid on abistatud vabatahtlikul tagasipöördumisel ning antud neile vajadusel reintergatsioonitoetust</t>
  </si>
  <si>
    <t xml:space="preserve">Meede 3.2. Teisese ohvristumise vältimiseks õiguskaitseasutuste töötajate ja advokaatide koolitamine </t>
  </si>
  <si>
    <t>Tegevus 3.3.6. Politsei riskiperede ja -isikute andmebaasi arendamine ja haldamine</t>
  </si>
  <si>
    <t>Meede 3.4. Töövahendajate ja tööandjate tegevuse üle teostatava järelevalvesüsteemi korrastamine</t>
  </si>
  <si>
    <t xml:space="preserve">1)  TTTS-i muutmise eelnõu VV-sse esitatud, millega sätestatakse Tööinspektsioonile eraõiguslike töövahendajate ja renditööjõu vahendajate tegevuse üle riiklikku järelevalve teostamise kohustus (2016) 
</t>
  </si>
  <si>
    <t>Tegevus 3.4.1. Töövahendajate, rendi-
tööjõu vahendajate ja tööandjate üle teostatava riikliku järelevalvesüsteemi korrastamine ja järelevalve teostamine</t>
  </si>
  <si>
    <t>Allikas: PPA riskikäitumise uuring</t>
  </si>
  <si>
    <t xml:space="preserve">Tegevus 1.2.2. Koolivägivalla ennetamine </t>
  </si>
  <si>
    <t>1.2.B. Taastava õiguse meetodeid kasutavate lasteasutuste arv</t>
  </si>
  <si>
    <t>Allikas: Küsitlus koolides, lasteaedades, noorteasutustes</t>
  </si>
  <si>
    <t>1.2.D. Koolide arv, kus on kasutatud paarisuhtevägivalla ennetamiseks programmi või korraldatud koolitusi</t>
  </si>
  <si>
    <t>Allikas: HTM andmed; küsitlus koolide ja lasteaedade seas</t>
  </si>
  <si>
    <t>5) Lasteaia õpetajatele on koolitused vaimse tervise teemadel ellu viidud ja selleks õppematerjalid koostatud</t>
  </si>
  <si>
    <t>2.1.B. Naiste tugikeskustesse pöördunud naiste arv</t>
  </si>
  <si>
    <t>2.1.D. Ohvriabi kaudu teenuseid saanud inimkaubanduse ohvrite arv</t>
  </si>
  <si>
    <t>2.1.F. Psühholoogilise abi hüvitise maksmise kulu</t>
  </si>
  <si>
    <t>2.2.B. Õigusabi saanud laste arv</t>
  </si>
  <si>
    <t xml:space="preserve">3.2.A. Läbi viidud koolituste arv </t>
  </si>
  <si>
    <t>3.2.B. Koolitatud spetsialistide arv</t>
  </si>
  <si>
    <t>4.1.A. MDFT-sse suunatud ja selle läbinud laste ja noorte arv</t>
  </si>
  <si>
    <t>Tegevus 4.1.5. Kogukonnas pakutavate programmide süsteemi korrastamine</t>
  </si>
  <si>
    <t xml:space="preserve">Tegevus 1.1.2. Informeeritud teadlikkuse tõstmine vägivallast statistika korrastamise ja kättesaadavaks tegemise kaudu </t>
  </si>
  <si>
    <t xml:space="preserve">Tegevus 1.1.3. Informeeritud teadlikkuse tõstmine vägivallast uuringute läbiviimise ja nende tulemuste levitamise ning veebilehtede kaudu </t>
  </si>
  <si>
    <t xml:space="preserve">Tegevus 1.3.3. Erivajadustega lastega töötavate spetsialistide pädevuse suurendamine vägivalla märkamisel ja sellele reageerimisel </t>
  </si>
  <si>
    <t>Tegevus 3.1.2. Inimkaubanduse juhtumite ex-post analüüs</t>
  </si>
  <si>
    <t>1) Erikoolide infrastruktuur ja töömeetodid on kaasajastatud</t>
  </si>
  <si>
    <t xml:space="preserve">        sh Justiitsministeeriumi valitsemisala</t>
  </si>
  <si>
    <t xml:space="preserve">        sh Sotsiaalministeeriumi valitsemisala </t>
  </si>
  <si>
    <t>Mõõdik 2.5: Naiste tugikeskustes tagatud voodikohtade arv</t>
  </si>
  <si>
    <t xml:space="preserve">Tegevus 1.2.3. Noortele suunatud paarisuhtevägivalla ennetamine </t>
  </si>
  <si>
    <t>Tegevus 1.2.5. Laste internetiturvalisuse suurendamine</t>
  </si>
  <si>
    <t>Allikas: HTM andmed (eesmärk 2020: 90%)</t>
  </si>
  <si>
    <t>ei mõõdeta</t>
  </si>
  <si>
    <t>&lt; 20% (2019)</t>
  </si>
  <si>
    <t>SiM (PPA)</t>
  </si>
  <si>
    <t>3) Ohvriuuring on igal aastal läbi viidud</t>
  </si>
  <si>
    <t>Algtase: 1617 (2014)</t>
  </si>
  <si>
    <t xml:space="preserve">2.1.A. Ohvriabisse vägivalla tõttu tehtud pöördumiste arv </t>
  </si>
  <si>
    <t xml:space="preserve">Tegevus 3.1.3. Spetsialistide isikuandmete kaitse alase pädevuse suurendamine juhtumipõhises võrgustikutöös </t>
  </si>
  <si>
    <t>2.1.C. SKA kaudu teenusele pöördunud väärkoheldud laste arv</t>
  </si>
  <si>
    <t>Allikas: naiste tugikeskuste statistika</t>
  </si>
  <si>
    <t>Allikas: kriminaalstatistika</t>
  </si>
  <si>
    <t>Allikas: SiM andmed</t>
  </si>
  <si>
    <t>Allikas:  SKA</t>
  </si>
  <si>
    <t xml:space="preserve">Allikas: SKA </t>
  </si>
  <si>
    <t xml:space="preserve">Algtase: 61% lasteaedades ja 24% koolides (2014) </t>
  </si>
  <si>
    <t>LPA
STAK</t>
  </si>
  <si>
    <t>Allikas: Eesti Advokatuuri andmed</t>
  </si>
  <si>
    <t>Algtase: Selgub 2016</t>
  </si>
  <si>
    <t xml:space="preserve">JuM
HTM
</t>
  </si>
  <si>
    <t xml:space="preserve">3) Tervishoiutöötajate baas- ja täiendkoolituses on tervishoiusüsteemi rolli vägivalla ennetamisel ja vägivallaohvrite kohtlemise abistamisel käsitletud </t>
  </si>
  <si>
    <t>Tegevus 1.4.3. EN naistevastase ja perevägivalla ennetamise ja tõkestamise konventsiooni (nn Istanbuli konventsiooni) ratifitseerimine</t>
  </si>
  <si>
    <t>Tegevus 1.4.4. EN laste kaitset seksuaalse väärkohtlemise  eest käsitleva konventsiooni (nn Lanzarote konventsiooni) ratifitseerimine</t>
  </si>
  <si>
    <t>Lühendid</t>
  </si>
  <si>
    <t>Kriminaalpoliitika arengusuunad aastani 2018</t>
  </si>
  <si>
    <t xml:space="preserve">1) Ühiskoolitused on igal aastal läbi viidud </t>
  </si>
  <si>
    <t>2) Ettevõtjate ja neid esindavate organisatsioonide liikmed (nt VEF, PARE,EVEA, jt) on koolitatud</t>
  </si>
  <si>
    <t>Tegevus 2.1.6. Väärkoheldud laste abistamise süsteemi loomine ja lastele teenuste pakkumine</t>
  </si>
  <si>
    <t xml:space="preserve">1) Seksuaalvägivallakuritegudes tõendite fikseerimise meetodid on tervishoiusüsteemis kasutusele võetud (alates 2015)
</t>
  </si>
  <si>
    <t xml:space="preserve">3) KIT vahendid seksuaalvägivalla tõendite kogumiseks on tervishoiuasutustele igal aastal jagatud </t>
  </si>
  <si>
    <t>1) Kordusuuring kannatanute kohtlemise kohta kriminaalmenetluses (sh nende teadlikkus jms) on läbi viidud</t>
  </si>
  <si>
    <t xml:space="preserve">Tegevus 3.3.1. Alaealiste õigusrikkumistele reageerimise revisjon  </t>
  </si>
  <si>
    <t>≤ 9</t>
  </si>
  <si>
    <t>&lt; 28%</t>
  </si>
  <si>
    <t>&lt; 54%</t>
  </si>
  <si>
    <t xml:space="preserve">&gt; 77% </t>
  </si>
  <si>
    <t xml:space="preserve">&lt; 47% </t>
  </si>
  <si>
    <t>FRA: 2014; Justiitsministeeriumi ohvriuuring: 2018, 2020</t>
  </si>
  <si>
    <t>≥ 134</t>
  </si>
  <si>
    <t>&lt; 4,4 kuud</t>
  </si>
  <si>
    <t>Selgitused:</t>
  </si>
  <si>
    <t>Punane kaldkirjas kulu tähendab, et seda tuleb täiendavalt taotleda järgmise perioodi RESist.</t>
  </si>
  <si>
    <t>Sinine kaldkirjas kulu tähendab, et seda tuleb taotleda välisvahenditest.</t>
  </si>
  <si>
    <t>Eesti elukestva õppe strateegia 2020</t>
  </si>
  <si>
    <t>Laste ja perede arengukava 2012-2020</t>
  </si>
  <si>
    <t>Tegevus 3.2.2. Menetlejate koolitamine ohvrisõbraliku kohtlemise tagamiseks</t>
  </si>
  <si>
    <t xml:space="preserve">Tegevus 3.2.4. Menetlejate läbipõlemise ennetamine </t>
  </si>
  <si>
    <t xml:space="preserve">Tegevus 3.2.3. Advokaatide, kohtunike ja kohtujuristide koolitamine </t>
  </si>
  <si>
    <t xml:space="preserve">Tegevus 3.2.1. Alaealiste erikohtlemise koolitusprogrammi analüüs ja koostamine õiguskaitseasutuste töötajatele </t>
  </si>
  <si>
    <t xml:space="preserve">4.2.A. Vanglas ja kriminaalhoolduses pere- ja paarisuhtevägivalla vähendamise programmi läbinute arv </t>
  </si>
  <si>
    <t xml:space="preserve">4.2.B. Vanglas ja kriminaalhoolduses seksuaalvägivalla toimepanijatele mõeldud programme läbinute arv </t>
  </si>
  <si>
    <t>2) Politsei kohtinguvägivalla projekti on ellu viidud (2015-2016)</t>
  </si>
  <si>
    <t>Mõõdik 1.3: Abikaasa või elukaaslase füüsilist korralekutsumist mõnikord paratamatuks pidavate inimeste osakaal</t>
  </si>
  <si>
    <t xml:space="preserve">1) Vägivallakuritegude statistika on igal aastal analüüsitud ja avaldatud
</t>
  </si>
  <si>
    <t xml:space="preserve">Meede 1.2. laste ja noorte riskikäitumise ja vägivalla ennetamine </t>
  </si>
  <si>
    <t>ESTL</t>
  </si>
  <si>
    <t>Eesti Seksuaaltervise Liit</t>
  </si>
  <si>
    <t>Rahvastiku tervise arengukava 2009-2020</t>
  </si>
  <si>
    <t xml:space="preserve">Algtase: 0 </t>
  </si>
  <si>
    <t xml:space="preserve">3) Naistevastase- ja perevägivalla ohvritele on abistamisvõimaluste kohta info jagatud 
</t>
  </si>
  <si>
    <t xml:space="preserve">2) Seksuaalvägivalla ohvritele ja toimepanijatele suunatud teavitustegevused on ellu viidud 
</t>
  </si>
  <si>
    <t>Uuringu kulu kaetakse välisvahenditest.</t>
  </si>
  <si>
    <t xml:space="preserve">1) Pere- ja paarisuhtevägivalla vähendamise programmi on vanglas ja kriminaalhoolduses rakendatud </t>
  </si>
  <si>
    <t xml:space="preserve">1) Alaealistele suunatud sotsiaalprogrammid on vanglas ja kriminaalhoolduses igal aastal rakendatud
</t>
  </si>
  <si>
    <t>2) Pere- ja paarisuhtevägivalla vähendamise programmi mõju hindamiseks on andmed kogutud (2015-2017) ja mõju hinnatud (2017)</t>
  </si>
  <si>
    <t>4.2.C. Kriminaalhoolduses ja vanglas alaealistele suunatud sotsiaalprogrammi läbinute arv</t>
  </si>
  <si>
    <t>7) Kõrge riskiga kriminaalhooldusaluste võrgustikus kohtlemise mudel on välja töötatud (2015) ja mudelit rakendatakse (alates 2015)</t>
  </si>
  <si>
    <t>SKA</t>
  </si>
  <si>
    <t>Sotsiaalkindlustusamet</t>
  </si>
  <si>
    <t>Selgub 2017</t>
  </si>
  <si>
    <t>JuM
SoM (SKA)</t>
  </si>
  <si>
    <t xml:space="preserve">Üldeesmärk: aastaks 2020 on vägivald Eestis vähenenud </t>
  </si>
  <si>
    <t>2) Tapmiste monitooring on käivitatud (alates 2016)</t>
  </si>
  <si>
    <t>3) Vägivallakuritegudes kannatanute kohta on andmete kogumise süsteem korrastatud (alates 2017)</t>
  </si>
  <si>
    <t xml:space="preserve">4) Seksuaalvägivalla toimepanijatele suunatud programmid on vanglas ja kriminaalhoolduses rakendatud </t>
  </si>
  <si>
    <t>5) Vajadust kõrge riskiga seksuaalkurjategijate programmi järele on analüüsitud (2016), vajadusel programmi rakendatud (alates 2017)</t>
  </si>
  <si>
    <t xml:space="preserve">Tegevus 3.3.8. Kannatanute kohtlemise ja ohvrisõbraliku uurimise analüüs </t>
  </si>
  <si>
    <t>01130</t>
  </si>
  <si>
    <t xml:space="preserve">Alates 28.04.2013 nähti ohvriabi seaduses ette eraldi teenused alaealistele seksuaalkuritegude ohvritele.  </t>
  </si>
  <si>
    <t>2) Väärkoheldud lastele on ohvriabi raames rehabilitatsiooni- ja raviteenust pakutud</t>
  </si>
  <si>
    <t>SoM (ESTL)</t>
  </si>
  <si>
    <t>03600
10702</t>
  </si>
  <si>
    <t>10702</t>
  </si>
  <si>
    <t xml:space="preserve">Tegevus 2.2.2. Riigi õigusabi raames tasuta õigusabi võimaluse loomine haavatavatele alaealistele kannatanutele </t>
  </si>
  <si>
    <t>1.4.A. VES teemat käsitlevate ratifitseeritud EN konventsioonide ja ülevõetud ELi direktiivide ja raamotsuste arv</t>
  </si>
  <si>
    <t xml:space="preserve">Tegevus 1.4.5. Rassismi ja ksenofoobiavastast võitlust käsitleva EL raamotsuse ülevõtmine </t>
  </si>
  <si>
    <t xml:space="preserve">1) Koolitused on läbi viidud </t>
  </si>
  <si>
    <t>VES</t>
  </si>
  <si>
    <t>Vägivalla ennetamise strateegia 2015-2020</t>
  </si>
  <si>
    <t>HMN</t>
  </si>
  <si>
    <t>Hasartmängumaksu Nõukogu</t>
  </si>
  <si>
    <t xml:space="preserve">Tegevus 2.1.3. Naiste tugikeskuse kompleksteenuse pakkumine </t>
  </si>
  <si>
    <t>3) Menetlejate koolitused  haavatavate ohvrite sensitiivseks kohtlemiseks on läbi viidud (alates 2016)</t>
  </si>
  <si>
    <t xml:space="preserve">2) Raskete juhtumite järelanalüüsid vajadusel läbi viidud (alates 2017) </t>
  </si>
  <si>
    <t>SiM 
JuM
SoM</t>
  </si>
  <si>
    <t xml:space="preserve">Tegevus 3.3.7. Raskete paarisuhtevägivalla juhtumite süsteemne analüüs </t>
  </si>
  <si>
    <t>Algtase: 0</t>
  </si>
  <si>
    <t>Allikas: Vastutava ministeeriumi statistika</t>
  </si>
  <si>
    <t>Allikas: Koolitusel osalejate nimekirjad</t>
  </si>
  <si>
    <t xml:space="preserve">3.3.A. 14–17aastased kuriteos kahtlustatavad </t>
  </si>
  <si>
    <t>Algtase: 734 (2014)</t>
  </si>
  <si>
    <t>Allikas: politsei- ja piirivalveameti statistika</t>
  </si>
  <si>
    <t>* Vaja on taotleda lisavahendeid.</t>
  </si>
  <si>
    <t>1) Õpetajatele on vägivalla teemadel videoloengud koostatud (2017)</t>
  </si>
  <si>
    <t>2) Näidisõppematerjalid koos juhendmaterjalidega  on inimese- ja ühiskonnaõpetuse õpetajatele koondatud ja kättesaadavaks tehtud (2017)</t>
  </si>
  <si>
    <t>4) Lasteaia õpetajatele on koolitused lapse seksuaalse väärkohtlemise ennetamise teemal läbi viidud (alates 2016)</t>
  </si>
  <si>
    <t>3) Lähenemiskeelu elektroonilise valvega rakendamist analüüsitud ja vajadusel praktikat parandatud (2018)</t>
  </si>
  <si>
    <t>2) Seksuaalvägivalla ohvritele on teenust üle-eestiliselt pakutud (alates 2017)</t>
  </si>
  <si>
    <t>1) Seksuaalvägivalla ohvritele kompleksteenuse osutamise valmisolekut on analüüsitud (2016)</t>
  </si>
  <si>
    <t>2) Tasuta õigusabi haavatavatele alaealistele on pakutud (alates 2016)</t>
  </si>
  <si>
    <t>2016. a jooksul analüüsitakse psühhosotsiaalse kriisinõustaja teenuse vajadust haiglate erakorralise meditsiini osakondades ning rahastamise võimalusi. Analüüsi tulemusena 2017. a otsustatakse, kas, millal ja kuidas teenuse osutamine käivitatakse haiglate erakorralise meditsiini osakondades ning vajadusel planeeritakse lisakulud.
* Vaja on taotleda lisavahendeid.</t>
  </si>
  <si>
    <t xml:space="preserve">Alates 2007.a hüvitab riik süüteo ohvritele ja nende pereliikmetele vajadusel psühholoogilise abi kulutused 1 kuupalga alammäära ulatuses 1 pereliikme kohta ja mitte rohkem kui kolme kuu ulatuses pere kohta. Hüvitist makstakse EV territooriumil toimepandud vägivallakuriteo ohvritele ja  ohvri ülalpeetavatele. </t>
  </si>
  <si>
    <t>1) Soovituslik juhis koostatud ja selle tutvustamiseks seminar korraldatud (2016)</t>
  </si>
  <si>
    <t>2) Mitmedimensioonilist pereteraapiat on vanglasüsteemis rakendatud (alates 2015)</t>
  </si>
  <si>
    <t>2) Seksuaalkurjategijate kompleksravi laiendamise vajalikkust on analüüsitud (2015-2016)</t>
  </si>
  <si>
    <t>Allikas: Justiitsministeeriumi statistika</t>
  </si>
  <si>
    <t xml:space="preserve">Allikas: õiguskaitseasutuste statistika andmebaas </t>
  </si>
  <si>
    <t>Allikas: õiguskaitseasutuste statistika andmebaas</t>
  </si>
  <si>
    <t xml:space="preserve">Algtase: 0 (2014) </t>
  </si>
  <si>
    <t>1) Kommunikatsioonitegevustesse on igal aastal 18 750 inimest hõlmatud</t>
  </si>
  <si>
    <t>Tegevus  1.2.6. Ühiskondlikku sidusust toetavad programmid noortele</t>
  </si>
  <si>
    <t>Lõimuv Eesti 2020</t>
  </si>
  <si>
    <t>4) Vägivallaga seotud vigastuste kohta kogutava tervisestatistika arendamise võimalusi on analüüsitud (2017)</t>
  </si>
  <si>
    <t>4.1.B. Kogukonnas rakendatavatesse programmidesse suunatud ja programmi läbinute arv</t>
  </si>
  <si>
    <t xml:space="preserve">Tegevus 4.1.1. Alaealistele mitmedimensioonilise pereteraapia (MDFT) rakendamine </t>
  </si>
  <si>
    <t>1) Programmis on osalenud igal aastal 50 noort. Peale programmi lõpetamist leiavad 70% osalejatest, et neil on Eestis võimalusi oma potentsiaali realiseerimiseks.</t>
  </si>
  <si>
    <t xml:space="preserve">1) Raskete paarisuhtevägivalla juhtumite analüüs on läbi viidud (2016) </t>
  </si>
  <si>
    <t>3.3.B. Lepitusmenetluste arv vägivallajuhtumites</t>
  </si>
  <si>
    <t xml:space="preserve">4.1.C. Karistuse asemel sotsiaalprogrammi suunatute arv </t>
  </si>
  <si>
    <t>2) Läbi on viidud analüüs kriminaalhooldusprogrammide sihtrühma laiendamise kohta (2018)</t>
  </si>
  <si>
    <t>6) Taastava õiguse põhimõtteid on vanglasüsteemis rakendatud (alates 2017)</t>
  </si>
  <si>
    <t xml:space="preserve">HTM </t>
  </si>
  <si>
    <t xml:space="preserve">2) Tõenduspõhiseid kiusamisvastaseid programme on koolides igal aastal rakendatud ja nende mõju hinnatud
</t>
  </si>
  <si>
    <t xml:space="preserve">3) VEPA mängu üldhariduskoolides on igal aastal rakendatud </t>
  </si>
  <si>
    <t xml:space="preserve"> 4) Kooliturvalisusealased tegevused on politsei poolt igal aastal ellu viidud</t>
  </si>
  <si>
    <t>1) Kontseptsioon laste internetiturvalisuse tagamiseks, mis hõlmab terviknägemust erinevate osapoolte rollist ja tegevustest, on koostatud (2017)</t>
  </si>
  <si>
    <t>Algtase: 650 (2014)</t>
  </si>
  <si>
    <t>1)  Seksuaalkurjategijate kompleksravi on pakutud</t>
  </si>
  <si>
    <t>JuM
SiM (PPA)</t>
  </si>
  <si>
    <t>Allikas: Tööinspektsiooni kontrollkäikude statistika</t>
  </si>
  <si>
    <t>Allikas: PPA ja Tööinspektsiooni kontrollkäikude statistika</t>
  </si>
  <si>
    <t xml:space="preserve">SoM, JuM, SiM  jt </t>
  </si>
  <si>
    <t xml:space="preserve">2) Politsei veebilehe kaudu on nõuanded elanikele vägivallast hoidumise kohta ajakohastatud </t>
  </si>
  <si>
    <t>2) Veebikonstaablite kaudu lastele ja noortele suunatud teavitus on järjepidevalt läbi viidud</t>
  </si>
  <si>
    <t xml:space="preserve">Siseturvalisuse arengukava 2015-2020 </t>
  </si>
  <si>
    <t xml:space="preserve">1) Vägivallakuritegude kohta on teemalehed kriminaalpoliitika veebis koostatud (2016) ja vajadusel igal aastal ajakohastatud 
</t>
  </si>
  <si>
    <t>80%/65%</t>
  </si>
  <si>
    <t>1) Koolikiusamise ennetamise kontseptsioon, mis hõlmab terviknägemust erinevate osapoolte rollist ja tegevustest, on koostatud (2016)</t>
  </si>
  <si>
    <t>TTTS</t>
  </si>
  <si>
    <t>Tööturuteenuste ja -toetuse seadus</t>
  </si>
  <si>
    <t>KarS</t>
  </si>
  <si>
    <t>Karistusseadustik</t>
  </si>
  <si>
    <t xml:space="preserve"> Tegevus 1.1.4. Kommunikatsiooni-tegevused ühiskonna väärtus-orientatsioonide avatumaks muutmiseks ja ühise kvaliteetset infot sisaldava teabevälja tugevdamiseks</t>
  </si>
  <si>
    <t>2.2.C. Reintegratsioonitoetust saanud inimkaubandusohvrite arv</t>
  </si>
  <si>
    <t xml:space="preserve">1) Andmebaasi arendustööd on iga-aastaselt tehtud
</t>
  </si>
  <si>
    <t>2) Välistöötajate töötingimuste üle on järelevalve ametkondade koostöös teostatud (alates 2015)</t>
  </si>
  <si>
    <t>10900</t>
  </si>
  <si>
    <t>40
40</t>
  </si>
  <si>
    <t>03300</t>
  </si>
  <si>
    <t>03100</t>
  </si>
  <si>
    <t>10900
03600</t>
  </si>
  <si>
    <t>20
20</t>
  </si>
  <si>
    <t>07500</t>
  </si>
  <si>
    <t>07600</t>
  </si>
  <si>
    <t xml:space="preserve">Meede 1.4. Rahvusvaheliste soovituste ellurakendamine </t>
  </si>
  <si>
    <t>Alaeesmärk I. Inimesed oskavad paremini vägivallast hoiduda, seda ära tunda ja sellesse sekkuda</t>
  </si>
  <si>
    <t xml:space="preserve">3.4.A. Töövahenduse üle teostatud järelevalve kontrollkäikude arv </t>
  </si>
  <si>
    <t xml:space="preserve">3.4.B.Järelevalvet teostavate ametkondade kontrollkäikude arv </t>
  </si>
  <si>
    <t>Eesmärk IV. Vägivallatsejate kohtlemise viisid on mõjusamad ja nende retsidiivsus on vähenenud</t>
  </si>
  <si>
    <t>Meede 4.1.  Vägivallatsejate kohtlemine kogukonnas</t>
  </si>
  <si>
    <t xml:space="preserve">Meede 4.2. Vägivallatsejate kohtlemine vangla- ja kriminaalhooldussüsteemis </t>
  </si>
  <si>
    <t xml:space="preserve">1.2.C. Lasteaedade ja koolide arv ja osakaal, kus on kasutatud tõenduspõhiseid koolikiusamise programme </t>
  </si>
  <si>
    <t xml:space="preserve">Tegevus 1.2.4. Koolitused noorte jõustamiseks ja vägivallast teadlikkuse tõstmiseks </t>
  </si>
  <si>
    <t>Tegevus 1.2.1. Taastava õiguse praktikate rakendamine laste ja noorte seas</t>
  </si>
  <si>
    <t xml:space="preserve">Tegevus 4.1.6. Erikoolide arendamine vastavalt sihtrühma vajadustele </t>
  </si>
  <si>
    <t>Tegevus 4.2.1. Alaealiste õigusrikkujate vanglasüsteemis kohtlemise arendamine</t>
  </si>
  <si>
    <t>Tegevus 4.2.2. Vägivallakuritegude toimepanijate  vanglasüsteemis kohtlemise arendamine</t>
  </si>
  <si>
    <t>Tegevus 4.2.3. Seksuaalkurjategijate vangistuse alternatiivina kompleksravi arendamine</t>
  </si>
  <si>
    <t>Allikas: SKA statistika</t>
  </si>
  <si>
    <t>Plaanitud eelarve 2016</t>
  </si>
  <si>
    <t>Plaanitud eelarve 2017</t>
  </si>
  <si>
    <t>Plaanitud eelarve 2018</t>
  </si>
  <si>
    <t>Plaanitud eelarve 2019</t>
  </si>
  <si>
    <t xml:space="preserve">1.2.A. Alaealiste osakaal, kellele pole räägitud kiusamisest ja vägivallast </t>
  </si>
  <si>
    <t>2,3% (2015)</t>
  </si>
  <si>
    <t>40 (2015)</t>
  </si>
  <si>
    <t>5 (2015)</t>
  </si>
  <si>
    <t>32% (2015)</t>
  </si>
  <si>
    <t>Auhinnaga soovitakse tunnustada ja tänada organisatsiooni või inimesi, kelle uued algatused või pikaajaline tegevus on aidanud vägivalda ennetada. Auhinna statuudi väljatöötamisse kaasatakse teisi asutusi. Tunnustusauhinna väljaandmist rahastatakse JuMi eelarvest VESi koordineerimise kuludest.</t>
  </si>
  <si>
    <t>Tulenevalt kriminaalpoliitika arengusuundadest viib JuM igal aastal läbi väikse ohvriuuringu. Lisaks viib StA eeldatavasti 2016-2017 läbi kuriteoohvrite uuringu (viimane kuriteoohvrite uuring tehti 2008. a).</t>
  </si>
  <si>
    <t xml:space="preserve">Koolituste eesmärk on tõsta õpilaste, eelkõige kutsekooli õpilaste teadlikkust inimkaubanduse ohtudest. 
</t>
  </si>
  <si>
    <t>Koolitusi finantseeritakse SoM tegevuskuludest. 
Koolitused on mõeldud juhendmaterjalide tutvustamiseks ja koostöö soodustamiseks.</t>
  </si>
  <si>
    <t xml:space="preserve">Teenuse kirjelduse koostamise kulud kaetakse SoM tegevuskuludest. 
</t>
  </si>
  <si>
    <t xml:space="preserve">Tegu on olemasoleva programmide rakendamisega, mida pakutakse vanglate eelarve raames.
</t>
  </si>
  <si>
    <t xml:space="preserve">Tegu on seksuaalkurjategijatele mõeldud kahe olemasoleva programmide rakendamisega, mida pakutakse vanglate eelarve raames.
</t>
  </si>
  <si>
    <t xml:space="preserve">Konkursi eesmärgiks on edendada kriminoloogia- ja karistusõigusalast teadus- ja arendustegevust, vt http://www.kriminaalpoliitika.ee/et/kriminaalpoliitika/justiitsministeeriumi-soovitused-teemavalikul. </t>
  </si>
  <si>
    <t>1)   Expect Respect Teen Abuse Toolkit teaduspõhist ennetusprogrammi õa 2015/2016 katsetatud</t>
  </si>
  <si>
    <t>3) Info- ja abimaterjalid laste seksuaalse väärkohtlemise ennetamiseks on koostatud (2016)</t>
  </si>
  <si>
    <t>Algtase: 2 (2015)</t>
  </si>
  <si>
    <t xml:space="preserve">2.1.E. SKA kaudu teenusele pöördunud seksuaalvägivalla ohvrite  arv </t>
  </si>
  <si>
    <r>
      <t xml:space="preserve">2) Naistevastase vägivalla ohvritele on tugitelefoni </t>
    </r>
    <r>
      <rPr>
        <sz val="10"/>
        <color theme="1"/>
        <rFont val="Calibri"/>
        <family val="2"/>
        <charset val="186"/>
        <scheme val="minor"/>
      </rPr>
      <t xml:space="preserve">teenust pakutud </t>
    </r>
  </si>
  <si>
    <t xml:space="preserve">2) Prostitutsiooni kaasatutele on nõustamisteenust pakutud
</t>
  </si>
  <si>
    <t>1) Analüüs (2015) ja  õigusloomelised tegevused (2016) on läbi viidud ja vajadusel praktikat muudetud (alates 2017)</t>
  </si>
  <si>
    <t>Koolitamisvajadus tuleneb ohvriabiseadusest, st naistevastase vägivallaalase täienduskoolituse elluviimine.  MARACi abil koolitatakse perevägivallavõrgustikke, SoM hakkab koolitama spetsiifilise vägivallaliigi teemal (sisaldub seega perevägivald, seksuaalvägivald, naistega kaubitsemine, FGM, sundabielud). * Vaja on taotleda lisavahendeid.</t>
  </si>
  <si>
    <t xml:space="preserve">Probleemide ilmnemisel juhtumite lahendamisel või ohvrite abistamisel kutsutakse kokku spetsialistide võrgustik, kes analüüsib tekkinud olukorda ja kitsaskohti ning pakub välja lahendused edasiseks tegevuseks, sh tulevikus sarnaste probleemide ennetamiseks. </t>
  </si>
  <si>
    <t>1) Menetlejate tööalase toetuse tänane süsteem on analüüsitud ja vajadusel on välja töötatud süsteemi täiustamise põhimõtted (2017)</t>
  </si>
  <si>
    <t>1) Analüüs on läbi viidud, vajadusel tehtud ettepanekud uute algatuste katsetamiseks ja seaduste muutmiseks (2016)</t>
  </si>
  <si>
    <t>1) Koostatud on kontseptsioon seksuaalhälbelise käitumisega isikutele nõustamise ja ravi osutamise kohta (2019) ning nõustamine ja ravi on Haigekassa rahastusel kättesaadav (alates 2015)</t>
  </si>
  <si>
    <t>2)  Infomaterjalid teenuste kohta on koostatud (2019)</t>
  </si>
  <si>
    <t>1) Kompetentsikeskuse töö on käivitatud (alates 2018)</t>
  </si>
  <si>
    <t xml:space="preserve">Tegu on olemasolevate programmide rakendamisega, mida pakutakse vanglate eelarve raames.
</t>
  </si>
  <si>
    <t>3) Vangla- ja kriminaalhooldusametnikud on seksuaalkurjategijate kohtlemise teemal koolitatud (2016)</t>
  </si>
  <si>
    <t xml:space="preserve">1) VESis käsitletud vägivalla teemadel on vähemalt üks teadlikkuse tõstmise kampaania aastas laiema avalikkuse seas läbi viidud  
</t>
  </si>
  <si>
    <t>2) Vähemalt üks VES teemaline laiapõhjaline seminar on igal aastal korraldatud</t>
  </si>
  <si>
    <t>3)  VES teemadel on artiklid meedias igal aastal avaldatud</t>
  </si>
  <si>
    <t xml:space="preserve">4) PÖFFi JUST filmi laste õiguste programmis on vägivalla ennetuse fookusega filmid igal aastal näidatud ja erialaspetsialistidega arutelud noortele korraldatud 
</t>
  </si>
  <si>
    <t>5) Reisi targalt koolitusprogramm on igal aastal ellu viidud</t>
  </si>
  <si>
    <t xml:space="preserve">6) Politsei tegevused elanike vägivallast teadlikkuse tõstmiseks ja hoiakute kujundamiseks on igal aastal ellu viidud </t>
  </si>
  <si>
    <t>7) Vägivalla ennetuse tunnustusauhind on igal aastal välja antud</t>
  </si>
  <si>
    <t>645 528</t>
  </si>
  <si>
    <t xml:space="preserve">5) Inimkaubanduse ja prostitutsiooni nõudluse vähendamise meetmeid on analüüsitud (2017) ja vajadusel uued meetmed, sh seadusemuudatused välja töötatud (2017)
</t>
  </si>
  <si>
    <t>6) Eakate vastu toime pandud vägivalla kaardistamise uuring on läbi viidud (2019)</t>
  </si>
  <si>
    <t>7) Tudengitööde konkurss soodustamaks uurimisalast koostööd ülikoolidega on igal aastal korraldatud</t>
  </si>
  <si>
    <t>1) Inimkaubanduse ohvritele suunatud teenuste kirjeldused (sh nõuded teenuste osutajatele) on koostatud ja kinnitatud (2016)</t>
  </si>
  <si>
    <t>2) Meessoost perevägivalla ohvrite tugimeetmete vajadust on analüüsitud (2019)</t>
  </si>
  <si>
    <t>4) Kuriteoohvrite toetamiseks ohvriabis on vabatahtlike kaasamise mudel välja töötatud (2017)</t>
  </si>
  <si>
    <t>5) Psühhosotsiaalse kriisinõustaja tervishoiuteenuse vajadust analüüsitud (2016) ja vajadusel vastav teenus käivitatud (alates 2017)</t>
  </si>
  <si>
    <t>6) Ohvriabi teenuse tagasiside kogumise süsteem on loodud (2016) ja rakendatud (alates 2017)</t>
  </si>
  <si>
    <t>1) Erivajadustega lastega töötavatele spetsialistidele on koolitused läbi viidud ja õppematerjalid koostatud (2016)</t>
  </si>
  <si>
    <t>3) Targalt internetis projekt on ellu viidud (2018)</t>
  </si>
  <si>
    <t>Algtase: 33 (2013)</t>
  </si>
  <si>
    <t>Algtase: 4 (2014)</t>
  </si>
  <si>
    <t>Algtase: 0 (2014)</t>
  </si>
  <si>
    <t>Algtase: 105239 (2014)</t>
  </si>
  <si>
    <t>3) Prostitutsiooni kaasatud isikutele on Töötukassa Tallinna ja Harjumaa osakonna poolt pakutud nõustamist tööotsingutel ja osutatud tööturuteenuseid (2016)</t>
  </si>
  <si>
    <t xml:space="preserve">1) Kutsekooli õpilastele ja gümnasistidele (kokku 300) on seksuaalse ja tööalase ekspluateerimise ennetamise teemalised koolitused igal aastal ellu viidud 
</t>
  </si>
  <si>
    <t xml:space="preserve">1) Perevägivallavõrgustike loomiseks on koolitused igas maakonnas toimunud (2016) ja võrgustikud toimivad
</t>
  </si>
  <si>
    <t xml:space="preserve">2) Naistevastase vägivalla teemal koolituste korraldamine ohvreid abistavatele spetsialistidele (alates 2017). </t>
  </si>
  <si>
    <t>3) Rasketes paarisuhtevägivalla juhtumites on võrgustikupõhist juhtumikorraldust (nn MARAC) piloteeritud (2016) ja rakendatud (alates 2017)</t>
  </si>
  <si>
    <t>1) Inimkaubandusjuhtumid on spetsialistide poolt vajadusel analüüsitud ja muudetud juhtumikorraldust</t>
  </si>
  <si>
    <t>Algtase: 3587 (2014)</t>
  </si>
  <si>
    <t>Algtase</t>
  </si>
  <si>
    <t>20 (2015)</t>
  </si>
  <si>
    <t>&gt; 20</t>
  </si>
  <si>
    <t>≤8</t>
  </si>
  <si>
    <t xml:space="preserve">4) Laste seksuaalse väärkohtlemise leviku uuring on läbi viidud (2019)
</t>
  </si>
  <si>
    <t>X</t>
  </si>
  <si>
    <t xml:space="preserve">Väärkoheldud lapse abistamise süsteem peab fikseerima info liikumise väärkoheldud lapsest, looma kompetentsi väärkohtlemise tuvastamiseks ning siduma lastekaitsesüsteemi õiguskaitsesüsteemiga veelgi tugevamalt selleks, et tagada lapse ohutus kui ka selleks, et kriminaalmenetluslike toimingute läbiviimisel tagada nõuetekohasus ning sealjuures ka süüdistatava kaitseõigus. 2015.aastal valminud analüüsi (SoM) täiendada rahastus- ning korraldussüsteemi väljatöötatud plaaniga ning esitada partneritele kooskõlastamiseks.  </t>
  </si>
  <si>
    <t>2.2.A. Kriminaalmenetluses kohaldatud lähenemiskeeldude arv</t>
  </si>
  <si>
    <t>1) KarSi muutmise eelnõu karistatavate vägivallategude laiendamiseks VV-sse esitatud (2016)</t>
  </si>
  <si>
    <t xml:space="preserve">2) Lähenemiskeelu rakendamisest teadlikkuse tõstmiseks info temaatilistel veebilehtedel jagatud ja ajakohastatud (alates 2016)
</t>
  </si>
  <si>
    <t>1) Koolitusmudel on koostatud ja katsetatud (2016)</t>
  </si>
  <si>
    <t>1) Analüüsitud on politseinike põhi- ja täiendõpet osas, mis puudutab ohvrisõbraliku kohtlemise põhimõtteid ja vajadusel on õppeprogramme täiendatud (2016)</t>
  </si>
  <si>
    <t>2) EL ohvrite direktiivi rakendamiseks on juhendid välja töötatud, menetlejate koolitused kannatanu õiguste tagamise kohta kriminaalmenetluses läbi viidud (2016)</t>
  </si>
  <si>
    <t>4) Menetlejate koolitused rassismi ja ksenofoobiavastase võitluse EL raamotsusest tulenevate ülesannete täitmiseks, sealhulgas kuritegude vaenumotiivi tuvastamiseks, on läbi viidud (alates 2017)</t>
  </si>
  <si>
    <t xml:space="preserve">1) Lepitusmenetluse praktika analüüs on läbi viidud ja vajadusel praktikat muudetud (2016) </t>
  </si>
  <si>
    <t>3) Alaealiste vägivallakogemusi ja kohtlemist  kinnistes asutustes vastavalt rahvusvahelistele soovitustele on analüüsitud ja praktikat parandatud (alates 2015)</t>
  </si>
  <si>
    <t>67% (2014)</t>
  </si>
  <si>
    <t>≤32% (2019)</t>
  </si>
  <si>
    <t>Laste seksuaalse väärkohtlemise leviku uuring: 2015, 2019</t>
  </si>
  <si>
    <t>2) Asenduskodudes lastega seotud vägivalla ennetamiseks ja juhtumitele reageerimiseks on juhised koostatud ja rakendatud (alates 2016)</t>
  </si>
  <si>
    <t>1) Raamotsuse täielikuks ülevõtmiseks on KarS muutmise eelnõu VV-sse esitatud (2016)</t>
  </si>
  <si>
    <t>JuM,  SoM</t>
  </si>
  <si>
    <t xml:space="preserve">3) Veebipõhised nõustajad koolitatud ja internetinõustamist seksuaalvägivalla ohvritele pakutud (alates 2015) </t>
  </si>
  <si>
    <t xml:space="preserve">ESTL 2014-2016 projekti raames käivitatakse internetinõustamise teenus koos spetsiaalse rubriigiga ESTLi portaali www.amor.ee juures suunatuna seksuaalvägivalla ohvritele. 2016. aaasta kevadeni on e-nõustamise kulud täies osas kaetud Norra finantsmehhanismide vahenditest. 
</t>
  </si>
  <si>
    <t>Tegevus viiakse läbi EMP ja Norra toetustest rahastatava ESTLi projekti raames (2014-2016 aprill).  Projekti raames on hinnatud kahe tervishoiuasutuse näitel tervishoiuasutuste valmisolekut teenust pakkuda, viidud läbi täiendkoolitus meedikutele, katsetatud rehabilitatsiooniteenust seksuaaltervise kliinikutes ja koostatud tegevusjuhised.</t>
  </si>
  <si>
    <t xml:space="preserve">4) Inimkaubanduse ennetamise ja ohvrite abistamise nõuandeliini  teenust pakutud </t>
  </si>
  <si>
    <t>1)  Seksuaalselt väärkoheldud laste integreeritud abistamise süsteemi pilootprojekti ettevalmistus, sealhulgas korraldus- ja rahastussüsteemi väljatöötamine, ja pilootprojekti alustamine</t>
  </si>
  <si>
    <t xml:space="preserve">Tegevus 2.2.3. Vägivallaohvri tõhusam kaitse ahistamise ja jälitamise eest </t>
  </si>
  <si>
    <t xml:space="preserve">Tegevus 2.2.4. Kolmandatest riikidest pärit inimkaubanduse kuriteos kannatanute tagasipöördumise toetamine </t>
  </si>
  <si>
    <t>Algtase: 5 võrgustikku (2014)</t>
  </si>
  <si>
    <t>1) Juhendmaterjalid menetlejale kannatanu individuaalseks hindamiseks on koostatud (2016)</t>
  </si>
  <si>
    <t>2) Loodud on E-toimiku lahendused kannatanu informeerimiseks  menetlusprotsessist ja kannatanu õigustest (2017)</t>
  </si>
  <si>
    <t>3) EL ohvrite direktiivi nõudeid on politsei rakendatud</t>
  </si>
  <si>
    <t>2) Seksuaalvägivalla tõendite fikseerimiseks on meedikud KIT kasutamiseks koolitatud (2017)</t>
  </si>
  <si>
    <t>Algtase: 700 (2014)</t>
  </si>
  <si>
    <t>Algtase: 0 (2015)</t>
  </si>
  <si>
    <t>Algtase: 6/43 (2014)</t>
  </si>
  <si>
    <t>Algtase: 7/13 (2014)</t>
  </si>
  <si>
    <t>Algtase: 31/14 (2014)</t>
  </si>
  <si>
    <t>1) Kriminaalmenetluse lõpetamisel sotsiaalprogrammi suunamise praktika on välja töötatud (2017)</t>
  </si>
  <si>
    <t>määratakse 2016</t>
  </si>
  <si>
    <t>selgub 2016</t>
  </si>
  <si>
    <t xml:space="preserve">Kontseptsiooni koostamist 2015. aastal ei alustatud inim- ja rahalise ressursi puudumise tõttu. Ravi on haigekassa vahenditest tagatud. Nõustamise ja ravi vajaduse maht (ja kulu) selgub kontseptsiooni koostamise käigus, nõustamise ja ravi kulu kaetakse Haigekassa eelarvest. Nõustamine ja ravi peaks olema kättesaadav nii ravile ise pöördunutele kui ka kriminaalhooldusalustele; vajadusel ka seksuaalvägivalla toimepanijate lähedastele.  Vajadusel analüüsitakse kontseptsiooni koostamise käigus erinevaid ennetusprogramme. </t>
  </si>
  <si>
    <t>1) Küsitlus  taastava õiguse meetodite kasutamise kohta koolides ja lasteasutustes (2017)</t>
  </si>
  <si>
    <t>113 (2015)</t>
  </si>
  <si>
    <t xml:space="preserve">1.3.A. Spetsialistide teadlikkus on kasvanud </t>
  </si>
  <si>
    <t xml:space="preserve">1.1.A. Teadlikkus vägivallast kasvanud </t>
  </si>
  <si>
    <t>Allikas: VES osapoolte läbiviidud avalikkusele suunatud  teavitustegevuste arv (vähemalt 4 aastas, uuringuid vähemalt 1 aastas)</t>
  </si>
  <si>
    <t>Allikas: Aastas läbi viidud teavitustegevuste ja koolituste arv.</t>
  </si>
  <si>
    <t>Tegevus 1.1.1. Vägivallast teadlikkuse tõstmine meedia, kampaaniate jt teavitustegevuste kaudu</t>
  </si>
  <si>
    <t>4)  Alaealistele seksuaalkurjategiatele mõeldud erisekkumise vajaduse ja võimaluste analüüs (2016)</t>
  </si>
  <si>
    <t xml:space="preserve">JuM korraldab kompleksravi teenusepakkuja leidmiseks 2016. aastal hanke. </t>
  </si>
  <si>
    <t>Tegevus 3.1.1. Pere- ja seksuaalvägivallavõrgustike üle-eestiline loomine ja arendamine</t>
  </si>
  <si>
    <t>4) Seksuaalvägivalla võrgustikud loodud ja kohtumised toimuvad (alates 2016)</t>
  </si>
  <si>
    <t xml:space="preserve">3.1.A. Loodud võrgustike arv </t>
  </si>
  <si>
    <t>Plaanitud eelarve 2020</t>
  </si>
  <si>
    <t>VÄGIVALLA ENNETAMISE STRATEEGIA RAKENDUSPLAAN 2016–2020</t>
  </si>
  <si>
    <t>&lt; 30</t>
  </si>
  <si>
    <t>&lt; 25% (2020)</t>
  </si>
  <si>
    <t>&lt; 8% (2020)</t>
  </si>
  <si>
    <t>&gt; 80% (2020)</t>
  </si>
  <si>
    <t xml:space="preserve">ei mõõdeta  </t>
  </si>
  <si>
    <t>&lt; 50% (2020)</t>
  </si>
  <si>
    <t>&lt; 40% (2020)</t>
  </si>
  <si>
    <t>&gt; 75% (2020)</t>
  </si>
  <si>
    <t>&lt; 3,8 kuud (2020)</t>
  </si>
  <si>
    <t>&lt; 4 kuud (2020)</t>
  </si>
  <si>
    <t>&lt; 65% (2020)</t>
  </si>
  <si>
    <t xml:space="preserve">ei mõõdeta </t>
  </si>
  <si>
    <t>&lt; 57% (2020)</t>
  </si>
  <si>
    <t xml:space="preserve">VEPA mängu rakendamist korraldab TAI, kulu aastani 2021 kaetakse SiMi kaudu ESF vahenditest. VEPA on käitumisoskuste mäng "Veel parem mina", mis on klassis rakendatav universaalne ennetusmeede, et edendada prosotsiaalset käitumist ning vähendada tundi segavaid käitumisi klassis. VEPA mängu rakendamiseks on kavandatud ESF vahendid summas 1 118 211 ja neid kajastatakse STAK eelarves ja aruandes. </t>
  </si>
  <si>
    <t>Konsultatsioonid teemal, kuidas vältida sattumist inimkaubanduse ohvriks, nõuanded inimestele, kes lähevad välismaale tööle või õppima, teiste riikide seadustest välismaalaste, migrantide, inimakaubitsemise teemadel jms; nõustamise telefoni, meili ja skype vahendusel.</t>
  </si>
  <si>
    <t xml:space="preserve">31.jaanuarini 2016 on teenus kaetud Norra Finantsmehhanismist ja plaan on pikendada lepingut 2017. aasta veebruari lõpuni. Lihthange uueks perioodiks on avatud: https://riigihanked.riik.ee/register/hange/171382. 
Tugitelefon on ööpäevaringe tasuta 24h toimiv number füüsilist, vaimset, majanduslikku ja/või seksuaalset vägivalda kogenud naistele. Naiste tugitelefoni töötajad pakuvad emotsionaalset tuge, jagavad informatsiooni abi saamise võimaluste kohta üle Eesti, annavad vägivallaohvritele asjaajamisjuhiseid suhtlemisel riigi, kohaliku omavalitsuse ja teiste vajalikke teenuseid osutavate asutustega ning annavad nõu asjassepuutuva seadusandluse kohta. </t>
  </si>
  <si>
    <t xml:space="preserve">Alates 28.04.2013 nähti ohvriabi seaduses ette eraldi teenused inimkaubanduse ohvritele. </t>
  </si>
  <si>
    <t xml:space="preserve">Teenuse raames pakutakse psühholoogilist-, juriidilist- ja sotsiaanõustamist ning järelrehabilitatsiooni kolmes Eesti piirkonnas. </t>
  </si>
  <si>
    <t>Riikliku järelevalve teostamise kohustus eraõiguslike töövahendajate ja renditööjõu vahendajate tegevuse üle antakse Tööinspektsioonile. Järelevalve eesmärk on kaitsta tööd otsivaid isikuid ja töötajaid seaduses sätestatud nõudeid rikkuvate eraõiguslike töövahendajate ja renditööjõu vahendajate eest ning tagada senisest tõhusam rikkumiste tuvastamine. 
* Vaja on taotleda lisavahendeid.</t>
  </si>
  <si>
    <t>Tegevus 1.4.6. ILO sunniviisilise töö konventsiooni 2014. aasta protokolli ratifitseerimine (2016)</t>
  </si>
  <si>
    <t>1) Konventsiooni ratifitseerimise eelnõu on VV-sse esitatud (2016)</t>
  </si>
  <si>
    <t>40/20</t>
  </si>
  <si>
    <t>Tegevus 4.1.2.  Ennetav sekkumisprogramm vägivallatsejatele</t>
  </si>
  <si>
    <t>1)  Programmi on rakendatud (alates 2018)</t>
  </si>
  <si>
    <t xml:space="preserve">Aastatel 2015-2016 rahastatakse programmi EMP ja Norra toetustest. Edaspidi on vaja taotleda lisaraha RESist. Programmi pakutakse noortele ja nende peredele SKA terapeutide kaudu. Teenuse maksimaalne maht aastas on kuni 250 lapsele.* Vaja on taotleda lisavahendeid.
</t>
  </si>
  <si>
    <t>3) Seksuaalkurjategijate kompleksravi analüüsi jätkutegevused (2016)</t>
  </si>
  <si>
    <t xml:space="preserve">Planeerida kordusuuring 2020. Uuringu rahastamiseks taotleti lisavahendeid Eesti Teadusagentuurist ning uuringut rahastatekse JuM ja Teadusagentuuri vahenditest. 
</t>
  </si>
  <si>
    <t>Tegevus 2.1.1. Vägivallaohvrite teenuste süsteemi korrastamine</t>
  </si>
  <si>
    <t>JuM, SiM, SoM</t>
  </si>
  <si>
    <t>7) Ohvriabi seaduse muutmise seaduse eelnõu VV-sse esitatud (2016)</t>
  </si>
  <si>
    <t>1) Lapsi on mitmedimensioonilisse pereteraapiasse (MDFT) suunatud ja programmi on rakendatud (alates 2015) ning programmi tulemuslikkuse hindamise analüüs on läbi viidud (2016)</t>
  </si>
  <si>
    <t>1) Konventsiooni ratifitseerimise eelanalüüs on valminud (2015) ja konventsiooni ratifitseerimise eelnõu on VV-sse esitatud (2016)</t>
  </si>
  <si>
    <t>1) Konventsiooni ratifitseerimise eelanalüüs ja karistusseadustiku muutmise eelnõu väljatöötamiskavatsus on valminud (2016) ja konventsiooni ratifitseerimise eelnõu on VV-sse esitatud (2017)</t>
  </si>
  <si>
    <t xml:space="preserve">1) Õigusrikkumisi toime pannud  alaealiste kohtlemissüsteemi muutmise väljatöötamiskavatsus VV-sse esitatud (2015) ja alaealiste õigusrikkujatega seotud poliitikamuudatuste eelnõu VV-sse esitatud (2016)
</t>
  </si>
  <si>
    <t xml:space="preserve">≥ 11 </t>
  </si>
  <si>
    <t>Algtase: 11 (2015)</t>
  </si>
  <si>
    <t xml:space="preserve"> Selgub 2016</t>
  </si>
  <si>
    <t>5 (2020)</t>
  </si>
  <si>
    <t>≥ 3587</t>
  </si>
  <si>
    <t>≥ 33</t>
  </si>
  <si>
    <t>≥  4</t>
  </si>
  <si>
    <t>≥  0</t>
  </si>
  <si>
    <t xml:space="preserve">≥ 105239 </t>
  </si>
  <si>
    <t>&lt;  734</t>
  </si>
  <si>
    <t>&gt; 650</t>
  </si>
  <si>
    <t>&gt; 6/43</t>
  </si>
  <si>
    <t>&gt; 7/13</t>
  </si>
  <si>
    <t>&gt; 31/14</t>
  </si>
  <si>
    <t xml:space="preserve">Uuringu läbiviimist kaalutakse HMN vahenditest. 
* Vaja on taotleda lisavahendeid, kuid nende maht ei ole veel teada. </t>
  </si>
  <si>
    <t>Algtase: 75</t>
  </si>
  <si>
    <t>Algtase:  1626</t>
  </si>
  <si>
    <t>≥  75</t>
  </si>
  <si>
    <t>≥  1626</t>
  </si>
  <si>
    <t>27 võrgustikku</t>
  </si>
  <si>
    <t>21 võrgustikku</t>
  </si>
  <si>
    <t>24 võrgustikku</t>
  </si>
  <si>
    <t xml:space="preserve">2015-2016 viib SKA läbi 14 3-päevast koolitust perevägivallaga kokkupuutuvatele spetsialistidele üle Eesti (Saaremaa, Hiiumaa, Läänemaaga, Raplamaa, Järvamaa, Viljandimaa, Valgamaa, Võrumaa, Jõgevamaa, Lääne-Virumaa, Lääne- Harju, 3 koolitust Tallinna erinevates piirkondades). Koolitusteemad: lähisuhtevägivald, perevägivalla mõju lastele, naistevastane vägivald, ohvrite abistamise spetsiifika, võrgustiku- ja meeskonnatöö, juhtumikorralduse aluspõhimõtted, andmekaitse juhtumitöös, tsiviilasjad perevägivalla juhtumites. Projekti rahastatakse riigieelarvelise eraldisega JuM kuriteoennetuse projektikonkursi raames. </t>
  </si>
  <si>
    <t>8) Noortele ja noortevaldkonna töötajatele suunatud kampaania „No Hate Speech“ on läbi viidud (alates 2016)</t>
  </si>
  <si>
    <t>Summad kajastuvad STAK-is.</t>
  </si>
  <si>
    <t>Tegevuskulud</t>
  </si>
  <si>
    <r>
      <t>Seminari rahastatakse JuM eel</t>
    </r>
    <r>
      <rPr>
        <sz val="10"/>
        <color theme="1"/>
        <rFont val="Calibri"/>
        <family val="2"/>
        <charset val="186"/>
        <scheme val="minor"/>
      </rPr>
      <t>arvest VESi eelarvest ja muudest vahenditest.</t>
    </r>
    <r>
      <rPr>
        <sz val="10"/>
        <rFont val="Calibri"/>
        <family val="2"/>
        <charset val="186"/>
        <scheme val="minor"/>
      </rPr>
      <t xml:space="preserve"> </t>
    </r>
    <r>
      <rPr>
        <sz val="10"/>
        <color theme="1"/>
        <rFont val="Calibri"/>
        <family val="2"/>
        <charset val="186"/>
        <scheme val="minor"/>
      </rPr>
      <t>16.02.2016 seminar seksuaalkäitumise probleemide ning teisi  kahjustava seksuaalkäitumisega alaealiste teemal (JuM ning Tallinna Lastehaigla laste vaimse tervise keskuse rahastusel), 05.02.2016 FGM seminar, 3.03.2016 konverents vastutustundliku ettevõtluse teemal koostöös Eesti Töötukassa, MTÜ Living For Tomorrow ja JuMiga ja 19.05.2016 ümarlauaseminar seksuaalkurjategijate kohtlemise, ravi ja rehabiliteerimise teemal (Põhjamaade Ministrite Nõukogu ja JuM rahastusel) . 2016. aastal on Eesti EN eesistuja ja selle raames korraldatakse konverents 2016. aasta sügisel, mis temaatiliselt haakub ka VES teemadega.</t>
    </r>
  </si>
  <si>
    <t>ESTL projekti 2014-2016 projekti raames töötatakse välja juhis meedikutele ja koos sellega katsetatakse tõendite kogumise komplekti (examination kit), mis hõlbustab tõendite fikseerimist ja kogumist.</t>
  </si>
  <si>
    <t>Algtase: 16% (2014)</t>
  </si>
  <si>
    <t>≥16%</t>
  </si>
  <si>
    <t>X tegevust sel aastal ellu ei viida</t>
  </si>
  <si>
    <t xml:space="preserve">Koolitusi finantseeritakse JuM tegevuskuludest. Koolituste eesmärk on ettevõtjate koolitamise kaudu kaasata neid inimkaubandusjuhtumite ennetamisse. </t>
  </si>
  <si>
    <r>
      <t>2016. a viiakse läbi vähemalt kaks teavituskampaaniat välisvahendite toel, lisaks jooksvalt muid teavitustegevusi</t>
    </r>
    <r>
      <rPr>
        <sz val="10"/>
        <color rgb="FFFF0000"/>
        <rFont val="Calibri"/>
        <family val="2"/>
        <charset val="186"/>
        <scheme val="minor"/>
      </rPr>
      <t>.</t>
    </r>
    <r>
      <rPr>
        <sz val="10"/>
        <rFont val="Calibri"/>
        <family val="2"/>
        <charset val="186"/>
        <scheme val="minor"/>
      </rPr>
      <t xml:space="preserve"> 2016. a viiakse ellu: 1)  Norra toetustest rahastatava EAÜI projekti raames teavitustegevused ja kampaania "Kui lööb, siis ei armasta" (15870): 2) Alustatakse ISFist rahastatud inimkaubanduse teavituskampaaniat  (635</t>
    </r>
    <r>
      <rPr>
        <sz val="10"/>
        <color theme="1"/>
        <rFont val="Calibri"/>
        <family val="2"/>
        <charset val="186"/>
        <scheme val="minor"/>
      </rPr>
      <t>70), lisaks viiakse läbi seksuaalvägivalla ennetamise kampaania TeaConsent videoklippide kaudu sotisaalvõrgustikes (JuM eelarvest).  2017. a on plaanis meediakampaania laste seksuaalse väärkohtlemise ennetamiseks lasteabi infotelefoni kampaania rahadest  (SoM eelarvest)</t>
    </r>
    <r>
      <rPr>
        <sz val="10"/>
        <rFont val="Calibri"/>
        <family val="2"/>
        <charset val="186"/>
        <scheme val="minor"/>
      </rPr>
      <t xml:space="preserve"> ning 2018. a naistevastase vägivalla ja perevägivalla ennetamise korduskampaania (vajalikud lisavahendid 100 000) - kampaaniate tegemist kaalutakse välisvahenditest.  </t>
    </r>
    <r>
      <rPr>
        <sz val="10"/>
        <color theme="1"/>
        <rFont val="Calibri"/>
        <family val="2"/>
        <charset val="186"/>
        <scheme val="minor"/>
      </rPr>
      <t>2019. meediakampaania vägivalla toimepanijatele. Tegevused viiakse ellu kas välisvahendite toel või asutuse tegevuskuludest.</t>
    </r>
  </si>
  <si>
    <t xml:space="preserve">Tegu on SoM tegevuskuluga, mis on ette nähtud VES teemaliste erilehtede jaoks.
Artiklite eesmärk on jagada infot vägivallaennetuse, sh uute algatuste ja selle tulemuste ning kitsaskohtade kohta trüki- ja/või online meedias, sh käsitledes teemat venekeelses meedias ja maakonnalehtedes. 
Artiklite koostamises osalevad kõik VES elluviimise eest vastutavad ministeeriumid oma vastutusala piires. </t>
  </si>
  <si>
    <t>Koolitusprogrammi raames jagatakse nõuandeid turvalise reisimise ja töötamise kohta. Tegevuse kulu kaetakse VÄM tegevuskuludest.</t>
  </si>
  <si>
    <t>0 tähendab tegevuste elluviimist asutuse tegevuskuludest. Tegevuskulude täpne summa selgub asutuse tööplaanide ja aastaeelarve kinnitamisel.</t>
  </si>
  <si>
    <t>Programmi leiab www.justfilm.ee ja tegevuse kulu kaetakse JM jt partnerite tegevuskuludest.</t>
  </si>
  <si>
    <t>Vägivallakuritegevuse analüüs viiakse iga-aastaselt läbi kogumiku Kuritegevus Eestis raames, lisaks koostatakse jooksvalt erinevate teemade kohta teemapaberid, JuM tegevuskuludest.</t>
  </si>
  <si>
    <t>Tegevuse käigus täpsustatakse nii andmete sisestamise põhimõtteid ja vajadusel infosüsteemides andmevälju. JuM tegevuskulu.</t>
  </si>
  <si>
    <t>Eesti liitub alates 2016. a Euroopa tapmiste monitooringuga, mis eeldab tapmiste kohta täiendavate andmete kogumist nt kannatanu, tapja, olustiku jms kohta; seeläbi tekib võimalus lülituda rahvusvahelisse tapmiste võrdlevasse analüüsi. Seotud asutuste tegevuskulud.</t>
  </si>
  <si>
    <t>Analüüsis uuritakse, kas vägivalla tõttu tekkinud vigastuste kohta on vaja parandanda andmete kogumist nt EMOs, surmapõhjuste registris või mujal ning millised on info liikumisega seotud kitsaskohad. Seotud asutuste tegevuskulud.</t>
  </si>
  <si>
    <t>Teemalehed avaldatakse veebilehel kriminaalpoliitika.ee. Koostatakse nt järgmised teemalehed: lapsed vägivalla ohvri ja õigusrikkujana, perevägivald, naistevastane vägivald (avasilmad.ee kampaanialeht), inimkaubandus. JuM tegevuskulud.</t>
  </si>
  <si>
    <t xml:space="preserve">SoM analüüsib 2017. a inimkaubanduse ja prostitutsiooni nõudluse vähendamise meetmeid, sh teiste riikide parimaid ennetuspraktikaid ja võimalikku inimkaubanduse ohvritelt seksuaalteenuse tarbimise kriminaliseerimist (tähtaeg muudetud ka VV programmis) ; JuM  koostas 2015. aastal VTK, milles kavandatakse mh inimkaubanduse ohvrilt seksuaalteenuste ostu kriminaliseerimist, VTK leiab: http://eelnoud.valitsus.ee/main#pdC3Jbvr, eelnõud hakatakse koostama 2016. aastal.   Seotud asutuste tegevuskulud.
</t>
  </si>
  <si>
    <t>Tegevused hõlmavad mh projektitoetusi meediaprojektideks, mitmekultuurilisusest teadlikkuse tõstmiseks ja info mitmekeelseks esitamiseks, ajakirjanike koolitusi. KuM tegevuskulud/strateegia elluviimise kulud.</t>
  </si>
  <si>
    <t>SiM (PPA) tegevuskulud/STAK elluviimise kulud.</t>
  </si>
  <si>
    <t>PPA tegevuskulud/STAK elluviimise kulud.</t>
  </si>
  <si>
    <t>Seotud asutuste tegevuskulud.</t>
  </si>
  <si>
    <t>HTM koostöös teiste ministeeriumitega. Koolikiusamise ennetamise kontseptsioon valmib 2016.a märtsis. HTM tegevuskulud/EÕS elluviimise kulud.</t>
  </si>
  <si>
    <t>Tegu on ennetusprojektide KiVa ning Kiusamisest vaba lasteaed ja kool rakendamisega. HTM tegevuskulud/EÕS elluviimise kulud.</t>
  </si>
  <si>
    <t>2015. aasta süüteoennetuse nõukogu otsusest lähtuvalt kutsus SIM ellu koostöös ESTLiga uue teaduspõhise ennetusprogrammi Expect Respect Teen Abuse toolkit, mis kohandatakse Eesti oludele ja katsetatakse kuni 2016. aasta sügiseni. Seejärel tuleb lähtuvalt katsetamise tulemusest SiM, HTM, SoM, JuM vahel kokku leppida, kas ja kuidas programmiga jätakata (nt  rakendada programmi eraldiseisvana või integreerida see õppetöösse ja õpetajate täiendkoolitusse). SiM  tegevuskulud/STAK elluviimise kulud.</t>
  </si>
  <si>
    <t>JuM tegevuskulud.</t>
  </si>
  <si>
    <t>KuM tegevuskulud/strateegia elluviimise kulud.</t>
  </si>
  <si>
    <t>Koostatakse kaks juhist SoM tegevuskulude raames: juhis vägivallaohvrite märkamiseks, käsitledes ohvri kohtlemise spetsiifikat lähtudes vägivalla erinevatest vormidest; juhis võimalike vägivallatsejate märkamiseks ja teenusele suunamiseks. SoM tegevuskulud.</t>
  </si>
  <si>
    <t>Pööratakse tähelepanu nt perearstide, ämmaemandate, naistearstide, EMO töötajate tegevusjuhistele. Juhistes käsitletakse ka erinevate vägivalla vormide ohvrite kohtlemise spetsiifikat. Lisaks tegeletalse EMP ja Norra toetustest rahastatava EAÜI projekti raames  vägivallaohvritega tegelevate spetsialistide ameti- ja tegevusjuhendite uuendamisega.  SoM tegevuskulud.</t>
  </si>
  <si>
    <t>EMP ja Norra toetustest rahastatava EAÜI projekti "Ühtse süsteemi ülesehitamine lähisuhtevägivalla tõkestamiseks Eestis” raames tegeletakse  samuti koolitusmaterjalide väljatöötamise või täiendamisega nii baas- kui täiendkoolituste läbiviimiseks. Projekti elluviimise kulud/SoM tegevuskulud.</t>
  </si>
  <si>
    <t xml:space="preserve">Koondatakse olemasolevad veebiloengute materjalid ja vajadusel töötatakse välja uued videoloengud, mis tehakse kättesaadavaks õpetajate koolitusveebis. Koolitusmaterjalides käsitletakse erinevaid VES teemasid (vägivalla märkamine, vägivalla erinevad vormid, vägivalla sooaspekt, kuidas vägivallale reageerida jms) õpetajate vaatenurgast. JUM tegevuskulud.
</t>
  </si>
  <si>
    <t>Õppematerjalid koondatud kujul tehakse kättesaadavaks õpetajate veebis, kulu kaetakse SOM tegevuskuludest.</t>
  </si>
  <si>
    <t>Süüteoennetuse Nõukogu kaudu toetas JuM 2015. aastal kahte MTÜde (MTÜ Lastekaitse Liit ja SA Lõuna Koolitus) projekti, mille eesmärgiks oli kuni 10aastaste laste seksuaalse väärkohtlemise ennetamine ja mis toetavad ka vägivalla ennetamise strateegia 2015-2020 eesmärkide saavutamist. Projektide tulemusel valmib illustreeritud audioraamat lastele ja Lõuna-Eestis koolitatakse lasteaia õpetajaid, vanemaid ja lapsi seksuaalse väärkohtlemise teemal. Enam infot siin: http://www.kriminaalpoliitika.ee/et/kuriteoennetus/kuriteoennetuse-projektikonkurss-2015. JuM sihtotstarbelise toetuse kulud.</t>
  </si>
  <si>
    <t xml:space="preserve">TAI viib lasteaia töötajatele läbi koolitust "Laste väärkohtlemine ja laste väärkäitumine - mis on mis". SoM (TAI) tegevuskulud.
</t>
  </si>
  <si>
    <t xml:space="preserve"> SoM (TAI) tegevuskulud/RTA elluviimise kulud.</t>
  </si>
  <si>
    <t>2016.a koolitatakse EMP ja Norra toetustest rahastatava Tartu Laste Tugikeskuse projekti raames vaimupuuetega noortega töötavaid asenduskodude ja erivajadustega laste koolide spetsialiste üle Eesti (kolm kolmepäevast koolitust), et nad oskaksid teha seksuaalse väärkohtlemise preventsiooni noorte hulgas ja oskaksid nõustada noori, kellel on seksuaalkäitumise probleemid (teiste laste väärkohtlemine). Projekti elluviimise kulud/SoM tegevuskulud.</t>
  </si>
  <si>
    <t>SoM tegevuskulud.</t>
  </si>
  <si>
    <t>Ratifitseerimiseks on vajalik SoM poolt tagada täiendavad teenused seksuaalvägivalla lapsohvritele ja ennetusprogrammid seksuaalkurjatagijatele, neid tegevusi käsitletakse vastavalt meetme 2.1. ja 4.1. all. JUM tegevuskulud.</t>
  </si>
  <si>
    <t>Tegu on EL 28.11.2008 raamotsusega nr 2008/913/JSK teatud rassismi ja ksenofoobia vormide ja ilmingute vastu võitlemise kohta kriminaalõiguse vahenditega. Menetlejate koolitused  raamotsusest tulenevate ülesannete täitmiseks, sealhulgas kuritegude vaenumotiivi tuvastamiseks, on läbi viidud 2016 ja kajastatakse meetme 3.4 all. JUM tegevuskulud.</t>
  </si>
  <si>
    <t xml:space="preserve"> SoM tegevuskulud.</t>
  </si>
  <si>
    <t>Hetkel saavad meessoost vägivalla ohvrid kasutada üldiseid ohvriabisüsteemi pakutavaid teenuseid ning vabaühenduste pakutavaid nõustamisteenuseid, kuid kõnealusele sihtrühmale ei ole eraldi süsteemseid teenuseid. SoM tegevuskulud.</t>
  </si>
  <si>
    <t>Analüüsitakse nõustamisteenuste  (juriidiline nõustamine, kriisiabi, sotsiaalne nõustamine, pikaajaline psühholoogiline abi jm) pakkumise vajadust ja korraldust (sh mobiilsus, teenusemahtude diferentseeritus lähtuvalt kannatanu vajadustest ning psühholoogilise abi osutajatele kehtestatud nõuded). SoM tegevuskulud.</t>
  </si>
  <si>
    <t>SoM (SKA) tegevuskulud.</t>
  </si>
  <si>
    <t>Ohvriabitöötajate poole pöördunud vägivallaohvritelt teenuse kohta tagasiside kogumine. SoM (SKA) tegevuskulud.</t>
  </si>
  <si>
    <t xml:space="preserve">Ohvriabi seaduse (edaspidi OAS) muutmisega sätestatakse seaduses naiste tugikeskuse teenuse õiguslik regulatsioon, tagatakse inimkaubanduse ohvrite tõhusam tuvastamine ja nende suunamine teenuseid saama, samuti on eesmärk kindlustada toetavad teenused nendele inimkaubanduse ohvritele, kelle suhtes toimepandud kuriteo suhtes on alustatud kriminaalmenetlust väljaspool Eestit või kelle on ohvriks tunnistanud välisriigi pädev asutus. Lisaks tagab OAS-i muudatus seksuaalselt väärkoheldud alaealisele ohvriabiteenuse ka juhul, kui kuriteoteadet ei ole esitatud või kui kriminaalmenetlust ei alustata. SoM tegevuskulud.
</t>
  </si>
  <si>
    <t xml:space="preserve">Tegevus viiakse ellu Eesti Töötukassa Tallinna- ja Harjumaa osakonna jt partnerite koostöös ja nende tegevuskuludest. Tegevuse eesmärk on prostitutsiooni kaasatud olnud isikute mitmekülgsem abistamine ja toetamine tööturule sisenemisel.2015. toimus projekti ettevalmistamine  ja hange partneri leidmiseks. Tegevus prostitutsiooniga seotud olnud naiste tööturule aitamiseks algab 2016. aastal.  
</t>
  </si>
  <si>
    <t>EMP ja Norra toetustest viib ESTL 2015-2016 läbi projekti "Seksuaalvägivalla ohvrite abistamiseks laiapõhjalise koostöövõrgustiku loomine ja võimestamine", mille raames tehakse jooksvat teavitust seksuaalvägivallast ohustatud inimestele  ja seksuaalvägivalla toimepanijatele. Projekti elluviimise kulud/SoM tegevuskulud.</t>
  </si>
  <si>
    <t>Aastatel 2015-2016 tehakse teavitustööd Norra toetustest rahastatava Koduse ja soolise vägivalla programmi projektide raames. Projekti elluviimise kulud/SoM tegevuskulud.</t>
  </si>
  <si>
    <t>2015. aastal koostati „Riigi õigusabi süsteemi korraldamise stsenaariumid“ analüüs (https://www.just.ee/sites/www.just.ee/files/riigi_oigusabi_analuus_19.01.2016.pdf. Analüüsile tuginedes on plaanis riigi õigusabi süsteemi reformida, sh esmatasandi õigusnõustamist. Eeldatavasti valmib 2016.a kevadel, plaanitavate muudatuste osas VTK ning sügisel eelnõu. 2016. a on plaanis riigi õigusabi ja esmatasandi õigusnõustamist puudutavad õigusloomelised tegevused ning 2017. a juba muudatuste rakendamine. JuM tegevuskulud.</t>
  </si>
  <si>
    <t>Seotud EN Istanbuli konventsiooni ratifitseerimisega.JuM tegevuskulud.</t>
  </si>
  <si>
    <t>Mh tehakse hõlpsasti kättesaadavaks info lähenemiskeelu taotlemise kohta tsiviilmenetluse raames, et vägivalla ohvrid oskaksid soovi korral ise kriminaalmenetluse väliselt lähenemiskeeldu taotleda. JuM tegevuskulud.</t>
  </si>
  <si>
    <t>Analüüs viiakse läbi tegevuskulude raames. 01.01.2015 jõustus võimalus kohaldada lähenemiskeeldu elektroonilise valvega. 2018. a viiakse läbi selle rakendamise mõjuanalüüs, JuM tegevuskulud.</t>
  </si>
  <si>
    <t>Kolmandate riikide kodanike tagasipöördumise toetamine VARRE porgrammi toetusel VARRE programmi vahenditest/STAK elluviimise kuludest.</t>
  </si>
  <si>
    <r>
      <t>ESF vahendite toel/STAK elluviimise kuludest rakendatakse MARAC  (</t>
    </r>
    <r>
      <rPr>
        <i/>
        <sz val="10"/>
        <rFont val="Calibri"/>
        <family val="2"/>
        <charset val="186"/>
        <scheme val="minor"/>
      </rPr>
      <t>Multi-Agency Risk Assessment Conferences</t>
    </r>
    <r>
      <rPr>
        <sz val="10"/>
        <rFont val="Calibri"/>
        <family val="2"/>
        <charset val="186"/>
        <scheme val="minor"/>
      </rPr>
      <t xml:space="preserve">) juhtumipõhise võrgustikutöö mudelit rasketes perevägivalla juhtumites. ESF vahendite toel rakendatakse mudelit aastaks 2021 vähemalt kümnes piirkonnas üle Eesti. </t>
    </r>
  </si>
  <si>
    <t>Koostöös AKI, SoMi ja SiMiga, JuM tegevuskulud.</t>
  </si>
  <si>
    <t>Eesmärk on välja töötada eraldi alaealiste erikohtlemise koolitusprogramm, mis on suunatud alaealistega tegelevatele õiguskaitseasutuste töötajatele (politseinikud, prokurörid, kohtunikud, vanglasüsteemi töötajad) ja advokaatidele. Tegu on pikaajalisema koolitusprogrammiga, mille kontseptsioon valmib 2015.a ja programmi katsetatakse 2016. Tulevikus võiksid kõik alaealistega töötavad spetsialistid õiguskaitseasutustes olla läbinud vastava erikoolituse. JuM tegevuskulud.</t>
  </si>
  <si>
    <t>2015. aastal kaardistati politsei põhi- ja täiendõppe teemad ning esitati tellimus  Sisekaitseakadeemiale  täiendkoolituste väljatöötamiseks ning põhiõppe täiendamiseks. SiM tegevuskulud/STAK elluviimise kulud.</t>
  </si>
  <si>
    <t>2015. a töötati välja juhendid direktiivi rakendamiseks, koolitused menetlejatele toimuvad 2016. a alguses. SiM tegevuskulud/STAK elluviimise kulud.</t>
  </si>
  <si>
    <t>2015. a esitas SIM  Sisekaitseakadeemiale tellimuse koolituste väljatöötamiseks, koolitused algavad 2016. aastal.SiM tegevuskulud/STAK elluviimise kulud.</t>
  </si>
  <si>
    <t>Tegu on koolitustega nii ohvrisõbraliku kohtlemise tagamiseks kui ka spetsiifiliste vägivallateemade käsitlemiseks. Koolitusi viiakse läbi nii kohtunike koolituskavade raames kui kavandatakse vajadusel uued koolitused. Kaasatakse Eesti Advokatuuri.JuM jt seotud asutuste tegevuskulud.</t>
  </si>
  <si>
    <t>Analüüs on kavandatud aastasse 2017. SiM tegevuskulud/STAK elluviimise kulud.</t>
  </si>
  <si>
    <t>Koostöös SIMi ja SoMiga viiakse läbi alaealiste menetluse revisjon koos analüüsiga alaealiste menetluspraktika osas nii kriminaal- kui ka väärteomenetluses. Seotud asutuste tegevuskulud.</t>
  </si>
  <si>
    <t>Vajalik lisaraha E-toimiku arendamiseks, sh vajadusel ka politsei menetluse infosüsteemi arendamiseks. JuM tegevuskulud.</t>
  </si>
  <si>
    <t>Vastavad juhendid ja juhised on välja töötatud ning tööprotsessid uuendatud,  täiendkoolitused toimuvad 2016. aastal. SiM tegevuskulud/STAK elluviimise kulud.</t>
  </si>
  <si>
    <t>Perevägivalla juhtumite menetlemisel tuleb silmas pidada, et tegemist on delikaatse kuriteoliigiga, kus osapoolte huvid, võimalused ja vajadused võivad oluliselt pärssida menetluse käiku, mistap on oluline analüüsida kasutusel olevate alternatiivide lühiajalist tulemuslikkust ja pikaajalist mõju nii ohvrile kui toimepanijale. Lähisuhetest tulenevalt tuleb tähelepanu pöörata riskile, et õigusrikkumisega tekitatud kahjude korvamine ei jääks ohvri õlule, seda eriti rahaliste karistuste määramisel. SiM tegevuskulud/STAK elluviimise kulud.</t>
  </si>
  <si>
    <t xml:space="preserve">2015.a viiakse koolitused läbi ESTL projekti raames; 2017.a täiendkoolitused EKEI poolt. JuM ja EKEI tegevuskulud.
</t>
  </si>
  <si>
    <t xml:space="preserve"> JuM ja EKEI tegevuskulud.* Vaja on taotleda lisavahendeid.</t>
  </si>
  <si>
    <t>Andmebaasi arendamise ja haldamistöid tehakse jooksvalt vastavalt vajadustele. 2016. aastal tellib Siseministeerium andmevahetuslahenduse kontseptsiooni, millest lähtuvalt tellitakse 2017. a andmebaaside arendustööd. SiM tegevuskulud/STAK ja LPA elluviimise kulud.</t>
  </si>
  <si>
    <t xml:space="preserve">Politsei lähisuhtevägivalla tapmiste/mõrvade ja raskete tervisekahjustuste 3 aasta (2012-2014) analüüs valmib  2016 ja analüüsist lähtuvalt analüüsivad SOM ja JUM juhtumeid edasi oma haldusala kontekstis. SiM tegevuskulud/STAK elluviimise kulud.
</t>
  </si>
  <si>
    <t xml:space="preserve">Alates 2017. a käivitatakse järelanalüüsi süsteem selliselt, et raskete juhtumite korral kutsutakse kokku töögrupp, kelle ülesanne on analüüsida juhtumit selle algusest peale, vaadates nii konkreetse menetlejate tegevust, koostööd ja infovahetust erinevate osapoolte vahel ning tuues välja ettepanekud ennetustegevuste kohta, praktika muutmiseks, et tulevikus juhtumisse varem sekkuda ja raskeid tagajärgi vältida. Seotud asutuste tegevuskulud.
</t>
  </si>
  <si>
    <t>ELi sanktsioonide direktiiv näeb ette kohustuse viia ametkondade koostöös läbi kontrollkäike tööandjate juurde, et avastada ebaseaduslikult riigis viibivaid/töötavaid välismaalasi ja seeläbi tuvastada võimalikke inimkaubanduse (tööorjuse) juhtumeid. Iga-aastaselt tuleb  Euroopa komisjonile esitada vastavad aruanded. SiM tegevuskulud.</t>
  </si>
  <si>
    <t>Infomaterjalid käsitlevad mh vägivallatseja vaimse tervise teemasid ja ravi/abi saamise võimalusi. SoM tegevuskulud.</t>
  </si>
  <si>
    <t xml:space="preserve">Tegu on seksuaalkurjategijatele mõeldud kahe olemasoleva programmide rakendamisega, mida pakutakse vanglate eelarve raames. 
</t>
  </si>
  <si>
    <t>Mitmedimensioonilist pereteraapiat (MDFT) on vanglasüsteemis rakendatud alates 2015. aasta jaanuarist, 2016. aasta alguses töötavad ning õpivad MDFT-d vangla meeskonnas neli terapeuti. 2015. aasta lõpus töötasid vangla meeskonna terapeudid 14 noore ja noore perega. JuM tegevuskulud.</t>
  </si>
  <si>
    <t>Alaealisena seksuaalkuritegusid toimepannutele sobivate sekkumiste pakkumine võimaldab vähendada retsidiivsust. Analüüs näitab, kus organisatoorselt ning milliste meetoditega tuleks sekkumisi kasutada. JuM tegevuskulud.</t>
  </si>
  <si>
    <t>Andmete kogumist alustati 2015 I kvartalil, kogumist jätkatakse. JuM tegevuskulud.</t>
  </si>
  <si>
    <t>2016. aastal toimub seksuaalkurjategijate riskihindamise algkoolitus JuM tegevuskuludest.</t>
  </si>
  <si>
    <t>Analüüs JuM tegevuskuludest. Programmirakendamisel vajalik lisataotlus RESi alates 2018.
* Vaja on taotleda lisavahendeid.</t>
  </si>
  <si>
    <t>Kõrge riskiga kriminaalhooldusaluste kohtlemise mudel on välja töötatud ja rakendunud - regulaarselt toimuvad ümarlauad politsei ja teiste juhtumiga seotud spetsialistidega. JuM tegevuskulud.</t>
  </si>
  <si>
    <t xml:space="preserve">JuM tegevuskulud, nt 2015.aastal kulud kompleksravile puudusid. </t>
  </si>
  <si>
    <t xml:space="preserve">Seksuaalkurjategijate kompleksravi regulatsiooni analüüs (VVTP 11.19) valminud ning jätkutegevused 2015 analüüsile: seminarid, teavitusmaterjalid, praktilised tegevused süsteemi ümberkorraldamisel. Eelnõu eraldi punktis. Temaatiline rahvusvaheline konverents Põhjamaade MInistrite Nõukogu rahastusel toimus Tallinnas 19.05.2016 ja materjalid leiab siit: http://www.just.ee/en/treatment-sexual-offenders. </t>
  </si>
  <si>
    <t xml:space="preserve">Maarjamaa Hariduskolleegiumi õppehooned Tapa ja Mäksa vallas on nüüdisajastatud. Valgejõe õppehoone on kasutuses, Mäksa õppeoone sisustamisel. Programmi rakendatakse HTM/EÕS eelarvest, võimalik lisataotlus RESi alates 2018. </t>
  </si>
  <si>
    <t>8) Analüüs ja ettepanekud raskete kuritegude toimepanijatele korduvkuritegude ennetamiseks ning sellega seoses täiendavate piirangute seadmiseks (2016)</t>
  </si>
  <si>
    <r>
      <rPr>
        <sz val="9"/>
        <color theme="1"/>
        <rFont val="Calibri"/>
        <family val="2"/>
        <charset val="186"/>
      </rPr>
      <t>&gt;</t>
    </r>
    <r>
      <rPr>
        <sz val="9"/>
        <color theme="1"/>
        <rFont val="Calibri"/>
        <family val="2"/>
        <charset val="186"/>
        <scheme val="minor"/>
      </rPr>
      <t xml:space="preserve"> 0</t>
    </r>
  </si>
  <si>
    <t>&gt;  0</t>
  </si>
  <si>
    <t>Eesti allkirjastas nn Istanbuli konventsiooni detsembris 2014. Ratifitseerimiseks valmistatakse 2015. a ette vajalikud KarSi muudatused (nt on vaja lisada karistatavate tegude hulka ahistav jälitamine, seksuaalne ahistamine, suguelundite sandistamisele kihutamine, lisaks ka inimkaubanduse ohvritelt seksi ostmise keelustamine) ja 2015-2016 tehakse ettevalmistusi, et tagada eraldi teenused naistevastase vägivalla ja seksuaalvägivalla ohvritele. JUM tegevuskulud.</t>
  </si>
  <si>
    <t xml:space="preserve">ESTL projekti kohaselt võiks teenust pakkuda neli haiglat üle Eesti.
 Lisaraha vajadus selgub hiljemalt 2016.a. </t>
  </si>
  <si>
    <t xml:space="preserve">1) Vägivalla märkamise juhised on tervishoiutöötajatele koostatud (2019)
</t>
  </si>
  <si>
    <t>2) Tegevusjuhised tervishoiutöötajatele vägivallaohvri kohtlemise ja abi saamise võimalustest teavitamise kohta on koostatud (alates 2016)</t>
  </si>
  <si>
    <r>
      <t xml:space="preserve">Aastateks 2016-2018 on planeeritud RESi </t>
    </r>
    <r>
      <rPr>
        <sz val="10"/>
        <color theme="1"/>
        <rFont val="Calibri"/>
        <family val="2"/>
        <charset val="186"/>
        <scheme val="minor"/>
      </rPr>
      <t xml:space="preserve">430 000, täiendav lisataotlus esitati summas </t>
    </r>
    <r>
      <rPr>
        <sz val="10"/>
        <color theme="1"/>
        <rFont val="Calibri"/>
        <family val="2"/>
        <charset val="186"/>
        <scheme val="minor"/>
      </rPr>
      <t xml:space="preserve">270 000 eurot aastas (kokku </t>
    </r>
    <r>
      <rPr>
        <sz val="10"/>
        <color theme="1"/>
        <rFont val="Calibri"/>
        <family val="2"/>
        <charset val="186"/>
        <scheme val="minor"/>
      </rPr>
      <t>700 000 eurot). 
Naiste tugikeskuse teenus on</t>
    </r>
    <r>
      <rPr>
        <sz val="10"/>
        <color theme="1"/>
        <rFont val="Calibri"/>
        <family val="2"/>
        <charset val="186"/>
        <scheme val="minor"/>
      </rPr>
      <t xml:space="preserve"> liitteenus vägivalda kogenud naistele ja nende lastele, mis hõlmab esmast kriisinõustamist, ohvritele teabe andmist nende õigustest ja erinevatest abivõimalustest, juhtumipõhist nõustamist, vajadusel turvalist majutust, psühholoogilist nõustamist või psühhoteraapiat ja õigusabi. 2016. a alguse seisuga on</t>
    </r>
    <r>
      <rPr>
        <sz val="10"/>
        <color theme="1"/>
        <rFont val="Calibri"/>
        <family val="2"/>
        <charset val="186"/>
        <scheme val="minor"/>
      </rPr>
      <t xml:space="preserve"> teenusega kaetus kõikides maakondades.</t>
    </r>
  </si>
  <si>
    <t>Analüüsi tegemise vajadust enam ei ole. Koostöös SiMi ja JuMiga on analüüs RAKE poolt juba tehtud. Programmis on lähtutud Taani, USA ja UK programmi parimatest komponentidest, see on juba kasutuskõlblik ning piloteeritud programm. Ka programmi piloteerimine osutus edukaks ning on kavas hakata rakendama SKA korraldusel alates 2017. aastast juhul kui leitakse piisavalt vahendeid. Vägivallatsejatele on vaja tagada võimalus osaleda programmis, mille eesmärgiks on õpetada perevägivalla toimepanijaid vägivallast loobuma, et vältida edasist vägivalda ning muuta vägivaldseid käitumisharjumusi. 2014. aastal töötati välja tõenduspõhine ennetus- ja sekkumisprogramm „Sisemine kindlus“, mida hakkab rahaliste võimaluste olemasolul rakendama SKA.* Vaja on taotleda lisavahendeid.</t>
  </si>
  <si>
    <t xml:space="preserve">Lastekaitse Liidu eestvedamisel viiakse projekti ellu MTÜ Lastekaitse Liidu, Hariduse Infotehnoloogia SA, MTÜ Eesti Abikeskused ja PPA koostööna. Täpsem info: targaltinternetis.ee.  Aastate 2016-2020 peale on planeeritud kogueelarve 704791 eurot, mis kajastub mitte LPA eelarves ja aruandes, vaid VESis. </t>
  </si>
  <si>
    <t xml:space="preserve">Viljandi haigla alustas kompetentsikeskuse välja arendamist eesmärgiga käivitada see 2018. Kompetentsikeskus hindab erialaspetsialistde koolitusvajadust, korraldab või tellib koolitusi, teeb ettepanekuid analüüsi-uuringute teemade osas, koondab erialaspetsialiste, kes mh arendavad seksuaalkurjategijate ning seksuaalhälbeliste isikute rehabiliteerimisteenuseid, koostavad vajadusel ravijuhiseid.  SoM tegevuskulud, kuid võimalik on ka lisavahendite taotlemine 2018 alates. </t>
  </si>
  <si>
    <t>Haavatavate alaealistena on mõeldud ennekõike alaealisi, kelle huvid on seadusliku esindaja huvidega vastuolus või kes on perekonnast eraldatud. Muudatusega seotud koolitused advokaatidele on toodud alaeesmärgi 3 all.</t>
  </si>
  <si>
    <t>Kampaania läbiviimist alustati 2016. aastal väiksemas mahus, kampaania raames kavandatakse läbi viia koolitusi noorsootöötajatele, noortele, konverentsi, välisõppekäiku, kampaaniat noortele, õppematerjale. Kampaania täies mahus läbiviimiseks taotleti RESist 2017-2020 aastaks 2017  lisavahendeid, kuid taotlust ei rahludatud. HTM on esitamas vastavat lisataotlust uuesti 2017. a riigieelarve protsessi.</t>
  </si>
  <si>
    <t xml:space="preserve">3) Ohvriabi kaudu pakutavate teenuste optimaalset mahtu ja osutamise võimalusi on analüüsitud (2017) </t>
  </si>
</sst>
</file>

<file path=xl/styles.xml><?xml version="1.0" encoding="utf-8"?>
<styleSheet xmlns="http://schemas.openxmlformats.org/spreadsheetml/2006/main">
  <numFmts count="3">
    <numFmt numFmtId="44" formatCode="_-* #,##0.00\ &quot;€&quot;_-;\-* #,##0.00\ &quot;€&quot;_-;_-* &quot;-&quot;??\ &quot;€&quot;_-;_-@_-"/>
    <numFmt numFmtId="164" formatCode="0.0%"/>
    <numFmt numFmtId="165" formatCode="#,##0;[Red]#,##0"/>
  </numFmts>
  <fonts count="36">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0"/>
      <color theme="1"/>
      <name val="Calibri"/>
      <family val="2"/>
      <charset val="186"/>
      <scheme val="minor"/>
    </font>
    <font>
      <sz val="10"/>
      <color theme="1"/>
      <name val="Calibri"/>
      <family val="2"/>
      <charset val="186"/>
      <scheme val="minor"/>
    </font>
    <font>
      <i/>
      <sz val="10"/>
      <color theme="1"/>
      <name val="Calibri"/>
      <family val="2"/>
      <charset val="186"/>
      <scheme val="minor"/>
    </font>
    <font>
      <sz val="10"/>
      <color rgb="FFFF0000"/>
      <name val="Calibri"/>
      <family val="2"/>
      <charset val="186"/>
      <scheme val="minor"/>
    </font>
    <font>
      <sz val="10"/>
      <name val="Calibri"/>
      <family val="2"/>
      <charset val="186"/>
      <scheme val="minor"/>
    </font>
    <font>
      <b/>
      <sz val="10"/>
      <color rgb="FF000000"/>
      <name val="Calibri"/>
      <family val="2"/>
      <charset val="186"/>
      <scheme val="minor"/>
    </font>
    <font>
      <b/>
      <sz val="10"/>
      <name val="Calibri"/>
      <family val="2"/>
      <charset val="186"/>
      <scheme val="minor"/>
    </font>
    <font>
      <i/>
      <sz val="10"/>
      <name val="Calibri"/>
      <family val="2"/>
      <charset val="186"/>
      <scheme val="minor"/>
    </font>
    <font>
      <sz val="10"/>
      <color rgb="FF000000"/>
      <name val="Calibri"/>
      <family val="2"/>
      <charset val="186"/>
      <scheme val="minor"/>
    </font>
    <font>
      <b/>
      <sz val="11"/>
      <name val="Calibri"/>
      <family val="2"/>
      <charset val="186"/>
      <scheme val="minor"/>
    </font>
    <font>
      <sz val="10"/>
      <name val="Calibri"/>
      <family val="2"/>
      <charset val="186"/>
    </font>
    <font>
      <b/>
      <sz val="12"/>
      <name val="Calibri"/>
      <family val="2"/>
      <charset val="186"/>
      <scheme val="minor"/>
    </font>
    <font>
      <u/>
      <sz val="11"/>
      <color theme="10"/>
      <name val="Calibri"/>
      <family val="2"/>
      <charset val="186"/>
      <scheme val="minor"/>
    </font>
    <font>
      <sz val="10"/>
      <color rgb="FF7030A0"/>
      <name val="Calibri"/>
      <family val="2"/>
      <charset val="186"/>
      <scheme val="minor"/>
    </font>
    <font>
      <u/>
      <sz val="11"/>
      <color theme="11"/>
      <name val="Calibri"/>
      <family val="2"/>
      <charset val="186"/>
      <scheme val="minor"/>
    </font>
    <font>
      <sz val="10"/>
      <color theme="1"/>
      <name val="Calibri"/>
      <family val="2"/>
      <charset val="186"/>
    </font>
    <font>
      <i/>
      <sz val="10"/>
      <color rgb="FF00B0F0"/>
      <name val="Calibri"/>
      <family val="2"/>
      <charset val="186"/>
      <scheme val="minor"/>
    </font>
    <font>
      <i/>
      <sz val="10"/>
      <color rgb="FFFF0000"/>
      <name val="Calibri"/>
      <family val="2"/>
      <charset val="186"/>
      <scheme val="minor"/>
    </font>
    <font>
      <sz val="9"/>
      <color theme="1"/>
      <name val="Calibri"/>
      <family val="2"/>
      <charset val="186"/>
      <scheme val="minor"/>
    </font>
    <font>
      <sz val="9"/>
      <color rgb="FF000000"/>
      <name val="Calibri"/>
      <family val="2"/>
      <charset val="186"/>
      <scheme val="minor"/>
    </font>
    <font>
      <b/>
      <sz val="9"/>
      <color rgb="FF000000"/>
      <name val="Calibri"/>
      <family val="2"/>
      <charset val="186"/>
      <scheme val="minor"/>
    </font>
    <font>
      <sz val="9"/>
      <name val="Calibri"/>
      <family val="2"/>
      <charset val="186"/>
      <scheme val="minor"/>
    </font>
    <font>
      <b/>
      <sz val="9"/>
      <color theme="1"/>
      <name val="Calibri"/>
      <family val="2"/>
      <charset val="186"/>
      <scheme val="minor"/>
    </font>
    <font>
      <b/>
      <sz val="10"/>
      <color rgb="FFFF0000"/>
      <name val="Calibri"/>
      <family val="2"/>
      <charset val="186"/>
      <scheme val="minor"/>
    </font>
    <font>
      <sz val="11"/>
      <color rgb="FFFF0000"/>
      <name val="Calibri"/>
      <family val="2"/>
      <charset val="186"/>
      <scheme val="minor"/>
    </font>
    <font>
      <sz val="9"/>
      <color rgb="FFFF0000"/>
      <name val="Calibri"/>
      <family val="2"/>
      <charset val="186"/>
      <scheme val="minor"/>
    </font>
    <font>
      <b/>
      <sz val="10"/>
      <name val="Calibri"/>
      <family val="2"/>
      <charset val="186"/>
    </font>
    <font>
      <i/>
      <sz val="10"/>
      <color theme="8"/>
      <name val="Calibri"/>
      <family val="2"/>
      <charset val="186"/>
      <scheme val="minor"/>
    </font>
    <font>
      <i/>
      <sz val="10"/>
      <color rgb="FFFF0000"/>
      <name val="Calibri"/>
      <family val="2"/>
      <charset val="186"/>
    </font>
    <font>
      <b/>
      <sz val="11"/>
      <color rgb="FF000000"/>
      <name val="Calibri"/>
      <family val="2"/>
      <charset val="186"/>
      <scheme val="minor"/>
    </font>
    <font>
      <sz val="9"/>
      <color indexed="81"/>
      <name val="Tahoma"/>
      <family val="2"/>
      <charset val="186"/>
    </font>
    <font>
      <b/>
      <sz val="9"/>
      <color indexed="81"/>
      <name val="Tahoma"/>
      <family val="2"/>
      <charset val="186"/>
    </font>
    <font>
      <sz val="9"/>
      <color theme="1"/>
      <name val="Calibri"/>
      <family val="2"/>
      <charset val="186"/>
    </font>
  </fonts>
  <fills count="12">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lightUp">
        <bgColor rgb="FFFFFF00"/>
      </patternFill>
    </fill>
    <fill>
      <patternFill patternType="solid">
        <fgColor theme="4" tint="0.59999389629810485"/>
        <bgColor indexed="64"/>
      </patternFill>
    </fill>
    <fill>
      <patternFill patternType="solid">
        <fgColor rgb="FFFFFFFF"/>
        <bgColor indexed="64"/>
      </patternFill>
    </fill>
    <fill>
      <patternFill patternType="solid">
        <fgColor theme="4"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15">
    <xf numFmtId="0" fontId="0" fillId="0" borderId="0"/>
    <xf numFmtId="9" fontId="1" fillId="0" borderId="0" applyFon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493">
    <xf numFmtId="0" fontId="0" fillId="0" borderId="0" xfId="0"/>
    <xf numFmtId="0" fontId="4" fillId="0" borderId="0" xfId="0" applyFont="1"/>
    <xf numFmtId="0" fontId="6" fillId="0" borderId="0" xfId="0" applyFont="1"/>
    <xf numFmtId="0" fontId="4" fillId="0" borderId="0" xfId="0" applyFont="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center" vertical="top" wrapText="1"/>
    </xf>
    <xf numFmtId="14"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4" fillId="0" borderId="1" xfId="0" applyFont="1" applyFill="1" applyBorder="1" applyAlignment="1">
      <alignment vertical="top" wrapText="1"/>
    </xf>
    <xf numFmtId="3" fontId="7" fillId="0" borderId="1" xfId="0" applyNumberFormat="1" applyFont="1" applyFill="1" applyBorder="1" applyAlignment="1">
      <alignment horizontal="center" vertical="top" wrapText="1"/>
    </xf>
    <xf numFmtId="3" fontId="7" fillId="0" borderId="1" xfId="0" applyNumberFormat="1" applyFont="1" applyBorder="1" applyAlignment="1">
      <alignment horizontal="center" vertical="top" wrapText="1"/>
    </xf>
    <xf numFmtId="0" fontId="7" fillId="6" borderId="1" xfId="0" applyFont="1" applyFill="1" applyBorder="1" applyAlignment="1">
      <alignment horizontal="center" vertical="top" wrapText="1"/>
    </xf>
    <xf numFmtId="3" fontId="7" fillId="6" borderId="1" xfId="0" applyNumberFormat="1" applyFont="1" applyFill="1" applyBorder="1" applyAlignment="1">
      <alignment horizontal="center" vertical="top" wrapText="1"/>
    </xf>
    <xf numFmtId="0" fontId="11" fillId="0" borderId="1" xfId="0" applyFont="1" applyBorder="1" applyAlignment="1">
      <alignment horizontal="center" vertical="top" wrapText="1"/>
    </xf>
    <xf numFmtId="3" fontId="11" fillId="0" borderId="1" xfId="0" applyNumberFormat="1" applyFont="1" applyBorder="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center" vertical="top" wrapText="1"/>
    </xf>
    <xf numFmtId="3" fontId="11" fillId="0" borderId="1" xfId="0" applyNumberFormat="1" applyFont="1" applyFill="1" applyBorder="1" applyAlignment="1">
      <alignment horizontal="center" vertical="top" wrapText="1"/>
    </xf>
    <xf numFmtId="0" fontId="4"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9" fillId="2" borderId="1" xfId="0" applyFont="1" applyFill="1" applyBorder="1" applyAlignment="1">
      <alignment horizontal="center" vertical="top" wrapText="1"/>
    </xf>
    <xf numFmtId="0" fontId="7" fillId="0" borderId="1" xfId="0" applyFont="1" applyFill="1" applyBorder="1" applyAlignment="1">
      <alignment vertical="top" wrapText="1"/>
    </xf>
    <xf numFmtId="0" fontId="11"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3" fillId="0" borderId="0" xfId="0" applyFont="1" applyAlignment="1">
      <alignment vertical="top" wrapText="1"/>
    </xf>
    <xf numFmtId="0" fontId="3" fillId="0" borderId="0" xfId="0" applyFont="1" applyAlignment="1">
      <alignment horizontal="center" vertical="top" wrapText="1"/>
    </xf>
    <xf numFmtId="0" fontId="9" fillId="0" borderId="0" xfId="0" applyFont="1" applyAlignment="1">
      <alignment vertical="top" wrapText="1"/>
    </xf>
    <xf numFmtId="0" fontId="9" fillId="0" borderId="0" xfId="0" applyFont="1" applyFill="1" applyAlignment="1">
      <alignment vertical="top" wrapText="1"/>
    </xf>
    <xf numFmtId="0" fontId="3" fillId="0" borderId="0" xfId="0" applyFont="1" applyFill="1" applyAlignment="1">
      <alignment vertical="top" wrapText="1"/>
    </xf>
    <xf numFmtId="0" fontId="4" fillId="0" borderId="0" xfId="0" applyFont="1" applyAlignment="1">
      <alignment vertical="top"/>
    </xf>
    <xf numFmtId="0" fontId="7" fillId="0" borderId="0" xfId="0" applyFont="1"/>
    <xf numFmtId="0" fontId="7" fillId="0" borderId="0" xfId="0" applyFont="1" applyFill="1"/>
    <xf numFmtId="0" fontId="4" fillId="0" borderId="0" xfId="0" applyFont="1" applyFill="1"/>
    <xf numFmtId="0" fontId="4" fillId="0" borderId="1" xfId="0" applyFont="1" applyFill="1" applyBorder="1"/>
    <xf numFmtId="0" fontId="4" fillId="0" borderId="1" xfId="0" applyFont="1" applyFill="1" applyBorder="1" applyAlignment="1">
      <alignment horizontal="center"/>
    </xf>
    <xf numFmtId="0" fontId="4" fillId="0" borderId="1" xfId="0" applyFont="1" applyFill="1" applyBorder="1" applyAlignment="1">
      <alignment horizontal="center" vertical="top"/>
    </xf>
    <xf numFmtId="0" fontId="4" fillId="0" borderId="1" xfId="0" applyFont="1" applyBorder="1" applyAlignment="1">
      <alignment horizontal="center" vertical="top"/>
    </xf>
    <xf numFmtId="0" fontId="7" fillId="0" borderId="1" xfId="0" applyFont="1" applyFill="1" applyBorder="1" applyAlignment="1">
      <alignment horizontal="center" vertical="top"/>
    </xf>
    <xf numFmtId="0" fontId="6" fillId="0" borderId="0" xfId="0" applyFont="1" applyFill="1"/>
    <xf numFmtId="0" fontId="4" fillId="0" borderId="1" xfId="0" applyFont="1" applyBorder="1" applyAlignment="1">
      <alignment vertical="top" wrapText="1"/>
    </xf>
    <xf numFmtId="0" fontId="13" fillId="0" borderId="1" xfId="0" applyFont="1" applyFill="1" applyBorder="1" applyAlignment="1">
      <alignment vertical="top" wrapText="1"/>
    </xf>
    <xf numFmtId="49" fontId="7" fillId="0" borderId="1" xfId="0" applyNumberFormat="1" applyFont="1" applyFill="1" applyBorder="1" applyAlignment="1">
      <alignment horizontal="center" vertical="top" wrapText="1"/>
    </xf>
    <xf numFmtId="0" fontId="7" fillId="0" borderId="0" xfId="0" applyFont="1" applyAlignment="1">
      <alignment horizontal="center" vertical="top" wrapText="1"/>
    </xf>
    <xf numFmtId="49" fontId="7" fillId="6" borderId="1" xfId="0" applyNumberFormat="1" applyFont="1" applyFill="1" applyBorder="1" applyAlignment="1">
      <alignment horizontal="center" vertical="top" wrapText="1"/>
    </xf>
    <xf numFmtId="0" fontId="3" fillId="6" borderId="0" xfId="0" applyFont="1" applyFill="1" applyAlignment="1">
      <alignment vertical="top" wrapText="1"/>
    </xf>
    <xf numFmtId="0" fontId="4" fillId="6" borderId="0" xfId="0" applyFont="1" applyFill="1"/>
    <xf numFmtId="3" fontId="4" fillId="0" borderId="1" xfId="0" applyNumberFormat="1" applyFont="1" applyFill="1" applyBorder="1" applyAlignment="1">
      <alignment horizontal="center" vertical="top"/>
    </xf>
    <xf numFmtId="0" fontId="16" fillId="0" borderId="1" xfId="0" applyFont="1" applyFill="1" applyBorder="1" applyAlignment="1">
      <alignment horizontal="center" vertical="top" wrapText="1"/>
    </xf>
    <xf numFmtId="0" fontId="7" fillId="0" borderId="1" xfId="0" applyFont="1" applyBorder="1" applyAlignment="1">
      <alignment horizontal="center" vertical="top"/>
    </xf>
    <xf numFmtId="0" fontId="2" fillId="0" borderId="0" xfId="0" applyFont="1"/>
    <xf numFmtId="0" fontId="3" fillId="8" borderId="1" xfId="0" applyFont="1" applyFill="1" applyBorder="1" applyAlignment="1">
      <alignment wrapText="1"/>
    </xf>
    <xf numFmtId="0" fontId="0" fillId="0" borderId="0" xfId="0" applyAlignment="1">
      <alignment horizontal="center" vertical="top" wrapText="1"/>
    </xf>
    <xf numFmtId="0" fontId="3" fillId="8" borderId="1" xfId="0" applyFont="1" applyFill="1" applyBorder="1" applyAlignment="1">
      <alignment horizontal="center" vertical="top" wrapText="1"/>
    </xf>
    <xf numFmtId="9" fontId="4" fillId="0" borderId="1" xfId="1" applyFont="1" applyFill="1" applyBorder="1" applyAlignment="1">
      <alignment horizontal="center" vertical="top"/>
    </xf>
    <xf numFmtId="3" fontId="4" fillId="0" borderId="1" xfId="0" applyNumberFormat="1" applyFont="1" applyFill="1" applyBorder="1" applyAlignment="1">
      <alignment horizontal="center" vertical="center" wrapText="1"/>
    </xf>
    <xf numFmtId="0" fontId="7" fillId="0" borderId="0" xfId="0" applyFont="1" applyAlignment="1">
      <alignment vertical="top"/>
    </xf>
    <xf numFmtId="0" fontId="9" fillId="3"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3" fontId="19" fillId="0" borderId="1" xfId="0" applyNumberFormat="1" applyFont="1" applyBorder="1" applyAlignment="1">
      <alignment horizontal="center" vertical="top" wrapText="1"/>
    </xf>
    <xf numFmtId="0" fontId="7"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vertical="top"/>
    </xf>
    <xf numFmtId="0" fontId="3" fillId="2" borderId="1" xfId="0" applyFont="1" applyFill="1" applyBorder="1" applyAlignment="1">
      <alignment horizontal="left" wrapText="1"/>
    </xf>
    <xf numFmtId="0" fontId="4" fillId="2"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top" wrapText="1"/>
    </xf>
    <xf numFmtId="0" fontId="4" fillId="0" borderId="1" xfId="0" applyFont="1" applyBorder="1" applyAlignment="1">
      <alignment horizontal="center" vertical="center" wrapText="1"/>
    </xf>
    <xf numFmtId="0" fontId="3" fillId="2" borderId="6" xfId="0" applyFont="1" applyFill="1" applyBorder="1" applyAlignment="1">
      <alignment horizontal="left" wrapText="1"/>
    </xf>
    <xf numFmtId="0" fontId="4" fillId="2" borderId="6" xfId="0" applyFont="1" applyFill="1" applyBorder="1" applyAlignment="1">
      <alignment horizontal="center" vertical="top"/>
    </xf>
    <xf numFmtId="3" fontId="3" fillId="2" borderId="6" xfId="0" applyNumberFormat="1" applyFont="1" applyFill="1" applyBorder="1" applyAlignment="1">
      <alignment horizontal="center" vertical="center"/>
    </xf>
    <xf numFmtId="0" fontId="4" fillId="0" borderId="1" xfId="0" applyFont="1" applyBorder="1" applyAlignment="1">
      <alignment horizontal="center" vertical="center"/>
    </xf>
    <xf numFmtId="0" fontId="4" fillId="2" borderId="6" xfId="0" applyFont="1" applyFill="1" applyBorder="1" applyAlignment="1">
      <alignment horizontal="right"/>
    </xf>
    <xf numFmtId="0" fontId="4" fillId="0" borderId="1" xfId="0" applyFont="1" applyBorder="1" applyAlignment="1">
      <alignment horizontal="justify" vertical="center" wrapText="1"/>
    </xf>
    <xf numFmtId="9" fontId="4" fillId="0" borderId="1" xfId="1" applyFont="1" applyFill="1" applyBorder="1" applyAlignment="1">
      <alignment horizontal="center"/>
    </xf>
    <xf numFmtId="0" fontId="7" fillId="0" borderId="0" xfId="0" applyFont="1" applyAlignment="1">
      <alignment vertical="top" wrapText="1"/>
    </xf>
    <xf numFmtId="1" fontId="7" fillId="0" borderId="1" xfId="0" applyNumberFormat="1" applyFont="1" applyBorder="1" applyAlignment="1">
      <alignment horizontal="center" vertical="top" wrapText="1"/>
    </xf>
    <xf numFmtId="0" fontId="0" fillId="0" borderId="1" xfId="0" applyBorder="1"/>
    <xf numFmtId="0" fontId="4" fillId="0" borderId="1" xfId="0" applyFont="1" applyFill="1" applyBorder="1" applyAlignment="1">
      <alignment vertical="center"/>
    </xf>
    <xf numFmtId="0" fontId="7" fillId="0" borderId="1" xfId="0" applyFont="1" applyBorder="1"/>
    <xf numFmtId="0" fontId="21" fillId="0" borderId="0" xfId="0" applyFont="1" applyFill="1"/>
    <xf numFmtId="0" fontId="24" fillId="0" borderId="0" xfId="0" applyFont="1" applyFill="1"/>
    <xf numFmtId="0" fontId="21" fillId="0" borderId="0" xfId="0" applyFont="1"/>
    <xf numFmtId="0" fontId="11" fillId="0" borderId="6" xfId="0" applyFont="1" applyFill="1" applyBorder="1" applyAlignment="1">
      <alignment horizontal="center" vertical="top" wrapText="1"/>
    </xf>
    <xf numFmtId="3" fontId="11" fillId="0" borderId="6" xfId="0" applyNumberFormat="1" applyFont="1" applyFill="1" applyBorder="1" applyAlignment="1">
      <alignment horizontal="center" vertical="top"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0" fontId="9" fillId="5" borderId="1" xfId="0" applyFont="1" applyFill="1" applyBorder="1" applyAlignment="1">
      <alignment vertical="center" wrapText="1"/>
    </xf>
    <xf numFmtId="0" fontId="3" fillId="5" borderId="1" xfId="0" applyFont="1" applyFill="1" applyBorder="1" applyAlignment="1">
      <alignment vertical="center" wrapText="1"/>
    </xf>
    <xf numFmtId="0" fontId="21" fillId="7" borderId="1" xfId="0" applyFont="1" applyFill="1" applyBorder="1" applyAlignment="1">
      <alignment vertical="top" wrapText="1"/>
    </xf>
    <xf numFmtId="3" fontId="22" fillId="7" borderId="1" xfId="0" applyNumberFormat="1" applyFont="1" applyFill="1" applyBorder="1" applyAlignment="1">
      <alignment horizontal="center" vertical="top" wrapText="1"/>
    </xf>
    <xf numFmtId="3" fontId="22" fillId="7" borderId="1" xfId="0" applyNumberFormat="1" applyFont="1" applyFill="1" applyBorder="1" applyAlignment="1">
      <alignment horizontal="left" vertical="top" wrapText="1"/>
    </xf>
    <xf numFmtId="0" fontId="21" fillId="7" borderId="1" xfId="0" applyNumberFormat="1" applyFont="1" applyFill="1" applyBorder="1" applyAlignment="1">
      <alignment vertical="top" wrapText="1"/>
    </xf>
    <xf numFmtId="9" fontId="22" fillId="7" borderId="1" xfId="0" applyNumberFormat="1" applyFont="1" applyFill="1" applyBorder="1" applyAlignment="1">
      <alignment horizontal="center" vertical="top" wrapText="1"/>
    </xf>
    <xf numFmtId="0" fontId="7" fillId="9" borderId="1" xfId="0" applyFont="1" applyFill="1" applyBorder="1" applyAlignment="1">
      <alignment horizontal="center" vertical="center" wrapText="1"/>
    </xf>
    <xf numFmtId="3" fontId="9" fillId="9" borderId="1" xfId="0" applyNumberFormat="1" applyFont="1" applyFill="1" applyBorder="1" applyAlignment="1">
      <alignment horizontal="center" vertical="center" wrapText="1"/>
    </xf>
    <xf numFmtId="3" fontId="7" fillId="9" borderId="1" xfId="0" applyNumberFormat="1" applyFont="1" applyFill="1" applyBorder="1" applyAlignment="1">
      <alignment horizontal="center" vertical="center" wrapText="1"/>
    </xf>
    <xf numFmtId="0" fontId="7" fillId="9" borderId="1" xfId="0" applyFont="1" applyFill="1" applyBorder="1" applyAlignment="1">
      <alignment vertical="center" wrapText="1"/>
    </xf>
    <xf numFmtId="0" fontId="4" fillId="0" borderId="0" xfId="0" applyFont="1" applyAlignment="1">
      <alignment vertical="center"/>
    </xf>
    <xf numFmtId="0" fontId="9" fillId="5" borderId="1" xfId="0" applyFont="1" applyFill="1" applyBorder="1" applyAlignment="1">
      <alignment horizontal="center" vertical="center" wrapText="1"/>
    </xf>
    <xf numFmtId="3" fontId="9"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3" fontId="9" fillId="5" borderId="1" xfId="0" applyNumberFormat="1" applyFont="1" applyFill="1" applyBorder="1" applyAlignment="1">
      <alignment vertical="center" wrapText="1"/>
    </xf>
    <xf numFmtId="0" fontId="3" fillId="0" borderId="0" xfId="0" applyFont="1" applyAlignment="1">
      <alignment vertical="center" wrapText="1"/>
    </xf>
    <xf numFmtId="3" fontId="9" fillId="4" borderId="1" xfId="0" applyNumberFormat="1"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3" fontId="9" fillId="4" borderId="1" xfId="0" applyNumberFormat="1" applyFont="1" applyFill="1" applyBorder="1" applyAlignment="1">
      <alignment vertical="center" wrapText="1"/>
    </xf>
    <xf numFmtId="14" fontId="9" fillId="9" borderId="1" xfId="0" applyNumberFormat="1" applyFont="1" applyFill="1" applyBorder="1" applyAlignment="1">
      <alignment horizontal="center" vertical="center" wrapText="1"/>
    </xf>
    <xf numFmtId="0" fontId="9" fillId="9" borderId="1" xfId="0" applyFont="1" applyFill="1" applyBorder="1" applyAlignment="1">
      <alignment vertical="center" wrapText="1"/>
    </xf>
    <xf numFmtId="0" fontId="4" fillId="0" borderId="0" xfId="0" applyFont="1" applyFill="1" applyAlignment="1">
      <alignment vertical="center"/>
    </xf>
    <xf numFmtId="0" fontId="7" fillId="0" borderId="0" xfId="0" applyFont="1" applyFill="1" applyAlignment="1">
      <alignment vertical="center"/>
    </xf>
    <xf numFmtId="0" fontId="6" fillId="0" borderId="0" xfId="0" applyFont="1" applyAlignment="1">
      <alignment vertical="center"/>
    </xf>
    <xf numFmtId="3" fontId="23" fillId="7" borderId="1" xfId="0" applyNumberFormat="1" applyFont="1" applyFill="1" applyBorder="1" applyAlignment="1">
      <alignment horizontal="center" vertical="top" wrapText="1"/>
    </xf>
    <xf numFmtId="0" fontId="0" fillId="0" borderId="0" xfId="0" applyAlignment="1">
      <alignment vertical="center"/>
    </xf>
    <xf numFmtId="3" fontId="7" fillId="9" borderId="2" xfId="0" applyNumberFormat="1" applyFont="1" applyFill="1" applyBorder="1" applyAlignment="1">
      <alignment horizontal="center" vertical="center" wrapText="1"/>
    </xf>
    <xf numFmtId="0" fontId="7" fillId="9" borderId="2" xfId="0" applyFont="1" applyFill="1" applyBorder="1" applyAlignment="1">
      <alignment vertical="center" wrapText="1"/>
    </xf>
    <xf numFmtId="3" fontId="8" fillId="9" borderId="1" xfId="0"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0" xfId="0" applyFont="1" applyFill="1" applyAlignment="1">
      <alignment vertical="center" wrapText="1"/>
    </xf>
    <xf numFmtId="0" fontId="8" fillId="9" borderId="1" xfId="0" applyFont="1" applyFill="1" applyBorder="1" applyAlignment="1">
      <alignment vertical="center" wrapText="1"/>
    </xf>
    <xf numFmtId="0" fontId="8" fillId="5" borderId="1" xfId="0" applyFont="1" applyFill="1" applyBorder="1" applyAlignment="1">
      <alignment horizontal="center" vertical="center" wrapText="1"/>
    </xf>
    <xf numFmtId="3" fontId="8" fillId="5" borderId="1" xfId="0" applyNumberFormat="1" applyFont="1" applyFill="1" applyBorder="1" applyAlignment="1">
      <alignment horizontal="center" vertical="center" wrapText="1"/>
    </xf>
    <xf numFmtId="3" fontId="11" fillId="5" borderId="1" xfId="0" applyNumberFormat="1" applyFont="1" applyFill="1" applyBorder="1" applyAlignment="1">
      <alignment horizontal="center" vertical="center" wrapText="1"/>
    </xf>
    <xf numFmtId="3" fontId="8" fillId="5" borderId="1" xfId="0" applyNumberFormat="1" applyFont="1" applyFill="1" applyBorder="1" applyAlignment="1">
      <alignment vertical="center" wrapText="1"/>
    </xf>
    <xf numFmtId="0" fontId="2" fillId="0" borderId="0" xfId="0" applyFont="1" applyAlignment="1">
      <alignment vertical="center"/>
    </xf>
    <xf numFmtId="14" fontId="6"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0" fontId="7" fillId="0" borderId="5" xfId="0" applyFont="1" applyFill="1" applyBorder="1" applyAlignment="1">
      <alignment horizontal="left" vertical="top" wrapText="1"/>
    </xf>
    <xf numFmtId="0" fontId="7" fillId="0" borderId="1" xfId="2" applyFont="1" applyFill="1" applyBorder="1" applyAlignment="1">
      <alignment horizontal="center" vertical="top" wrapText="1"/>
    </xf>
    <xf numFmtId="3" fontId="7" fillId="0" borderId="6" xfId="0" applyNumberFormat="1"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1" xfId="0" applyFont="1" applyBorder="1" applyAlignment="1">
      <alignment horizontal="left" vertical="top" wrapText="1"/>
    </xf>
    <xf numFmtId="0" fontId="18" fillId="0" borderId="1" xfId="0" applyFont="1" applyFill="1" applyBorder="1" applyAlignment="1">
      <alignment horizontal="center" vertical="center"/>
    </xf>
    <xf numFmtId="9" fontId="4" fillId="0" borderId="1" xfId="0" applyNumberFormat="1" applyFont="1" applyFill="1" applyBorder="1" applyAlignment="1">
      <alignment horizontal="center" vertical="center"/>
    </xf>
    <xf numFmtId="0" fontId="4" fillId="0" borderId="1" xfId="5" applyNumberFormat="1" applyFont="1" applyFill="1" applyBorder="1" applyAlignment="1">
      <alignment horizontal="center" vertical="center"/>
    </xf>
    <xf numFmtId="0" fontId="7" fillId="0" borderId="1" xfId="0" applyFont="1" applyBorder="1" applyAlignment="1">
      <alignment vertical="top" wrapText="1"/>
    </xf>
    <xf numFmtId="0" fontId="4" fillId="0" borderId="1" xfId="5" applyNumberFormat="1" applyFont="1" applyFill="1" applyBorder="1" applyAlignment="1">
      <alignment horizontal="right" vertical="center"/>
    </xf>
    <xf numFmtId="14" fontId="7" fillId="0" borderId="2" xfId="0" applyNumberFormat="1" applyFont="1" applyFill="1" applyBorder="1" applyAlignment="1">
      <alignment horizontal="center" vertical="top" wrapText="1"/>
    </xf>
    <xf numFmtId="0" fontId="9" fillId="2" borderId="5" xfId="0" applyFont="1" applyFill="1" applyBorder="1" applyAlignment="1">
      <alignment horizontal="center" vertical="top" wrapText="1"/>
    </xf>
    <xf numFmtId="0" fontId="21" fillId="7" borderId="5" xfId="0" applyFont="1" applyFill="1" applyBorder="1" applyAlignment="1">
      <alignment vertical="top" wrapText="1"/>
    </xf>
    <xf numFmtId="14" fontId="7" fillId="0" borderId="5" xfId="0" applyNumberFormat="1" applyFont="1" applyBorder="1" applyAlignment="1">
      <alignment horizontal="left" vertical="top" wrapText="1"/>
    </xf>
    <xf numFmtId="0" fontId="7" fillId="0" borderId="5" xfId="0" applyFont="1" applyBorder="1" applyAlignment="1">
      <alignment vertical="top" wrapText="1"/>
    </xf>
    <xf numFmtId="14" fontId="7" fillId="0" borderId="5" xfId="0" applyNumberFormat="1" applyFont="1" applyFill="1" applyBorder="1" applyAlignment="1">
      <alignment horizontal="left" vertical="top" wrapText="1"/>
    </xf>
    <xf numFmtId="14" fontId="7" fillId="0" borderId="5" xfId="0" applyNumberFormat="1" applyFont="1" applyBorder="1" applyAlignment="1">
      <alignment vertical="top" wrapText="1"/>
    </xf>
    <xf numFmtId="0" fontId="21" fillId="7" borderId="5" xfId="0" applyNumberFormat="1" applyFont="1" applyFill="1" applyBorder="1" applyAlignment="1">
      <alignment vertical="top" wrapText="1"/>
    </xf>
    <xf numFmtId="0" fontId="7" fillId="0" borderId="5" xfId="0" applyFont="1" applyFill="1" applyBorder="1" applyAlignment="1">
      <alignment vertical="top" wrapText="1"/>
    </xf>
    <xf numFmtId="0" fontId="7" fillId="0" borderId="5" xfId="0" applyFont="1" applyBorder="1" applyAlignment="1">
      <alignment vertical="top"/>
    </xf>
    <xf numFmtId="0" fontId="4" fillId="0" borderId="9" xfId="0" applyFont="1" applyBorder="1" applyAlignment="1">
      <alignment vertical="top" wrapText="1"/>
    </xf>
    <xf numFmtId="0" fontId="7" fillId="0" borderId="11" xfId="0" applyFont="1" applyFill="1" applyBorder="1" applyAlignment="1">
      <alignment vertical="top" wrapText="1"/>
    </xf>
    <xf numFmtId="0" fontId="7" fillId="0" borderId="2" xfId="0" applyFont="1" applyFill="1" applyBorder="1" applyAlignment="1">
      <alignment horizontal="center" vertical="top" wrapText="1"/>
    </xf>
    <xf numFmtId="49" fontId="7" fillId="0" borderId="2" xfId="0" applyNumberFormat="1" applyFont="1" applyFill="1" applyBorder="1" applyAlignment="1">
      <alignment horizontal="center" vertical="top" wrapText="1"/>
    </xf>
    <xf numFmtId="3" fontId="7" fillId="0" borderId="2" xfId="0" applyNumberFormat="1" applyFont="1" applyFill="1" applyBorder="1" applyAlignment="1">
      <alignment horizontal="center" vertical="top" wrapText="1"/>
    </xf>
    <xf numFmtId="0" fontId="7" fillId="0" borderId="8" xfId="0" applyFont="1" applyFill="1" applyBorder="1" applyAlignment="1">
      <alignment horizontal="left" vertical="top" wrapText="1"/>
    </xf>
    <xf numFmtId="0" fontId="7" fillId="0" borderId="6" xfId="0" applyFont="1" applyFill="1" applyBorder="1" applyAlignment="1">
      <alignment vertical="top" wrapText="1"/>
    </xf>
    <xf numFmtId="49" fontId="7" fillId="0" borderId="6" xfId="0" applyNumberFormat="1" applyFont="1" applyFill="1" applyBorder="1" applyAlignment="1">
      <alignment horizontal="center" vertical="top" wrapText="1"/>
    </xf>
    <xf numFmtId="0" fontId="3" fillId="2" borderId="3" xfId="0" applyFont="1" applyFill="1" applyBorder="1" applyAlignment="1">
      <alignment vertical="top" wrapText="1"/>
    </xf>
    <xf numFmtId="0" fontId="7" fillId="0" borderId="1" xfId="0" applyFont="1" applyFill="1" applyBorder="1" applyAlignment="1">
      <alignment horizontal="left" vertical="top" wrapText="1"/>
    </xf>
    <xf numFmtId="3" fontId="0" fillId="0" borderId="0" xfId="0" applyNumberFormat="1"/>
    <xf numFmtId="0" fontId="7" fillId="0" borderId="1" xfId="0" applyNumberFormat="1" applyFont="1" applyBorder="1" applyAlignment="1">
      <alignment horizontal="center" vertical="top" wrapText="1"/>
    </xf>
    <xf numFmtId="0" fontId="4" fillId="0" borderId="0" xfId="0" applyFont="1" applyFill="1" applyAlignment="1">
      <alignment vertical="top" wrapText="1"/>
    </xf>
    <xf numFmtId="0" fontId="25" fillId="7" borderId="1" xfId="0" applyFont="1" applyFill="1" applyBorder="1" applyAlignment="1">
      <alignment vertical="top" wrapText="1"/>
    </xf>
    <xf numFmtId="0" fontId="21" fillId="0" borderId="0" xfId="0" applyFont="1" applyAlignment="1">
      <alignment vertical="center"/>
    </xf>
    <xf numFmtId="3" fontId="9" fillId="9" borderId="6"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top" wrapText="1"/>
    </xf>
    <xf numFmtId="0" fontId="12" fillId="9" borderId="3" xfId="0" applyFont="1" applyFill="1" applyBorder="1" applyAlignment="1">
      <alignment vertical="center"/>
    </xf>
    <xf numFmtId="0" fontId="12" fillId="9" borderId="4" xfId="0" applyFont="1" applyFill="1" applyBorder="1" applyAlignment="1">
      <alignment vertical="center"/>
    </xf>
    <xf numFmtId="49" fontId="7" fillId="6" borderId="2" xfId="0" applyNumberFormat="1" applyFont="1" applyFill="1" applyBorder="1" applyAlignment="1">
      <alignment horizontal="center" vertical="top" wrapText="1"/>
    </xf>
    <xf numFmtId="0" fontId="0" fillId="0" borderId="1" xfId="0" applyBorder="1" applyAlignment="1"/>
    <xf numFmtId="14" fontId="12" fillId="9" borderId="3" xfId="0" applyNumberFormat="1" applyFont="1" applyFill="1" applyBorder="1" applyAlignment="1">
      <alignment vertical="center"/>
    </xf>
    <xf numFmtId="14" fontId="12" fillId="9" borderId="4" xfId="0" applyNumberFormat="1" applyFont="1" applyFill="1" applyBorder="1" applyAlignment="1">
      <alignment vertical="center"/>
    </xf>
    <xf numFmtId="0" fontId="0" fillId="0" borderId="0" xfId="0" applyFill="1"/>
    <xf numFmtId="3" fontId="3" fillId="2" borderId="1" xfId="0" applyNumberFormat="1" applyFont="1" applyFill="1" applyBorder="1" applyAlignment="1">
      <alignment horizontal="center" vertical="top" wrapText="1"/>
    </xf>
    <xf numFmtId="0" fontId="6" fillId="0" borderId="0" xfId="0" applyFont="1"/>
    <xf numFmtId="3" fontId="7" fillId="0" borderId="1" xfId="0" applyNumberFormat="1" applyFont="1" applyFill="1" applyBorder="1" applyAlignment="1">
      <alignment horizontal="center" vertical="top" wrapText="1"/>
    </xf>
    <xf numFmtId="0" fontId="4" fillId="0" borderId="5" xfId="0" applyFont="1" applyFill="1" applyBorder="1" applyAlignment="1">
      <alignment horizontal="left" vertical="top" wrapText="1"/>
    </xf>
    <xf numFmtId="3" fontId="4" fillId="0" borderId="1" xfId="0" applyNumberFormat="1" applyFont="1" applyBorder="1" applyAlignment="1">
      <alignment horizontal="center" vertical="top" wrapText="1"/>
    </xf>
    <xf numFmtId="0" fontId="6" fillId="0" borderId="1" xfId="0" applyFont="1" applyBorder="1" applyAlignment="1">
      <alignment vertical="top" wrapText="1"/>
    </xf>
    <xf numFmtId="49" fontId="4" fillId="6" borderId="1" xfId="0" applyNumberFormat="1" applyFont="1" applyFill="1" applyBorder="1" applyAlignment="1">
      <alignment horizontal="center" vertical="top" wrapText="1"/>
    </xf>
    <xf numFmtId="1" fontId="4" fillId="0" borderId="1" xfId="0" applyNumberFormat="1" applyFont="1" applyBorder="1" applyAlignment="1">
      <alignment horizontal="center" vertical="top" wrapText="1"/>
    </xf>
    <xf numFmtId="3" fontId="7" fillId="0" borderId="1" xfId="0" applyNumberFormat="1" applyFont="1" applyFill="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3" fontId="4" fillId="0" borderId="1" xfId="0" applyNumberFormat="1" applyFont="1" applyFill="1" applyBorder="1" applyAlignment="1">
      <alignment horizontal="center" vertical="top" wrapText="1"/>
    </xf>
    <xf numFmtId="0" fontId="7" fillId="6" borderId="1" xfId="0" applyFont="1" applyFill="1" applyBorder="1" applyAlignment="1">
      <alignment vertical="top" wrapText="1"/>
    </xf>
    <xf numFmtId="3" fontId="22" fillId="7" borderId="1" xfId="0" applyNumberFormat="1" applyFont="1" applyFill="1" applyBorder="1" applyAlignment="1">
      <alignment horizontal="center" vertical="top" wrapText="1"/>
    </xf>
    <xf numFmtId="3" fontId="23" fillId="7" borderId="1" xfId="0" applyNumberFormat="1" applyFont="1" applyFill="1" applyBorder="1" applyAlignment="1">
      <alignment horizontal="center" vertical="top" wrapText="1"/>
    </xf>
    <xf numFmtId="0" fontId="18" fillId="0" borderId="1" xfId="0" applyFont="1" applyBorder="1" applyAlignment="1">
      <alignment horizontal="center" vertical="top" wrapText="1"/>
    </xf>
    <xf numFmtId="3" fontId="18" fillId="0" borderId="1" xfId="0" applyNumberFormat="1" applyFont="1" applyBorder="1" applyAlignment="1">
      <alignment horizontal="center" vertical="top" wrapText="1"/>
    </xf>
    <xf numFmtId="14" fontId="7" fillId="0" borderId="1" xfId="0" applyNumberFormat="1"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0" fontId="4" fillId="0" borderId="1" xfId="0" applyFont="1" applyBorder="1" applyAlignment="1">
      <alignment horizontal="center" vertical="top" wrapText="1"/>
    </xf>
    <xf numFmtId="3" fontId="7" fillId="0" borderId="6" xfId="0" applyNumberFormat="1" applyFont="1" applyFill="1" applyBorder="1" applyAlignment="1">
      <alignment horizontal="center" vertical="top" wrapText="1"/>
    </xf>
    <xf numFmtId="0" fontId="6" fillId="0" borderId="0" xfId="0" applyFont="1"/>
    <xf numFmtId="0" fontId="4" fillId="6" borderId="5" xfId="0"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0" fontId="4" fillId="6" borderId="1" xfId="0" applyFont="1" applyFill="1" applyBorder="1" applyAlignment="1">
      <alignment horizontal="center" vertical="top" wrapText="1"/>
    </xf>
    <xf numFmtId="3" fontId="4" fillId="6" borderId="1" xfId="0" applyNumberFormat="1" applyFont="1" applyFill="1" applyBorder="1" applyAlignment="1">
      <alignment horizontal="center" vertical="top" wrapText="1"/>
    </xf>
    <xf numFmtId="0" fontId="4" fillId="6" borderId="1" xfId="0" applyFont="1" applyFill="1" applyBorder="1" applyAlignment="1">
      <alignment vertical="top" wrapText="1"/>
    </xf>
    <xf numFmtId="0" fontId="4" fillId="0" borderId="0" xfId="0" applyFont="1" applyBorder="1" applyAlignment="1">
      <alignment horizontal="center" vertical="top" wrapText="1"/>
    </xf>
    <xf numFmtId="3" fontId="9" fillId="0" borderId="0" xfId="0" applyNumberFormat="1" applyFont="1" applyBorder="1" applyAlignment="1">
      <alignment horizontal="center" vertical="top" wrapText="1"/>
    </xf>
    <xf numFmtId="0" fontId="4" fillId="7" borderId="1" xfId="0" applyNumberFormat="1" applyFont="1" applyFill="1" applyBorder="1" applyAlignment="1">
      <alignment vertical="top" wrapText="1"/>
    </xf>
    <xf numFmtId="0" fontId="4" fillId="7" borderId="1" xfId="0" applyFont="1" applyFill="1" applyBorder="1" applyAlignment="1">
      <alignment vertical="top" wrapText="1"/>
    </xf>
    <xf numFmtId="0" fontId="4" fillId="7"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3" fontId="8"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3" fontId="8" fillId="7" borderId="1" xfId="0" applyNumberFormat="1" applyFont="1" applyFill="1" applyBorder="1" applyAlignment="1">
      <alignment horizontal="center" vertical="top" wrapText="1"/>
    </xf>
    <xf numFmtId="3" fontId="11" fillId="7" borderId="1" xfId="0" applyNumberFormat="1" applyFont="1" applyFill="1" applyBorder="1" applyAlignment="1">
      <alignment horizontal="center" vertical="top" wrapText="1"/>
    </xf>
    <xf numFmtId="0" fontId="27" fillId="0" borderId="0" xfId="0" applyFont="1"/>
    <xf numFmtId="0" fontId="7" fillId="0" borderId="1" xfId="0" applyFont="1" applyFill="1" applyBorder="1" applyAlignment="1">
      <alignment horizontal="left" vertical="top" wrapText="1"/>
    </xf>
    <xf numFmtId="0" fontId="9" fillId="9" borderId="3" xfId="0" applyFont="1" applyFill="1" applyBorder="1" applyAlignment="1">
      <alignment vertical="center"/>
    </xf>
    <xf numFmtId="0" fontId="9" fillId="9" borderId="4" xfId="0" applyFont="1" applyFill="1" applyBorder="1" applyAlignment="1">
      <alignment vertical="center"/>
    </xf>
    <xf numFmtId="0" fontId="3" fillId="7" borderId="6" xfId="0" applyFont="1" applyFill="1" applyBorder="1" applyAlignment="1">
      <alignment vertical="top" wrapText="1"/>
    </xf>
    <xf numFmtId="0" fontId="3" fillId="7" borderId="1" xfId="0" applyFont="1" applyFill="1" applyBorder="1" applyAlignment="1">
      <alignment vertical="top" wrapText="1"/>
    </xf>
    <xf numFmtId="0" fontId="26" fillId="0" borderId="0" xfId="0" applyFont="1" applyFill="1" applyAlignment="1">
      <alignment vertical="top" wrapText="1"/>
    </xf>
    <xf numFmtId="0" fontId="6" fillId="6" borderId="0" xfId="0" applyFont="1" applyFill="1"/>
    <xf numFmtId="0" fontId="26" fillId="6" borderId="0" xfId="0" applyFont="1" applyFill="1" applyAlignment="1">
      <alignment vertical="top" wrapText="1"/>
    </xf>
    <xf numFmtId="0" fontId="6" fillId="0" borderId="0" xfId="0" applyFont="1" applyFill="1"/>
    <xf numFmtId="0" fontId="6" fillId="0" borderId="0" xfId="0" applyFont="1" applyFill="1" applyAlignment="1">
      <alignment vertical="top" wrapText="1"/>
    </xf>
    <xf numFmtId="0" fontId="6" fillId="0" borderId="0" xfId="0" applyFont="1" applyFill="1"/>
    <xf numFmtId="0" fontId="4" fillId="0" borderId="1" xfId="0" applyFont="1" applyFill="1" applyBorder="1" applyAlignment="1">
      <alignment vertical="top" wrapText="1"/>
    </xf>
    <xf numFmtId="0" fontId="7" fillId="0" borderId="1" xfId="0" applyFont="1" applyFill="1" applyBorder="1" applyAlignment="1">
      <alignment vertical="top" wrapText="1"/>
    </xf>
    <xf numFmtId="0" fontId="4" fillId="0" borderId="1" xfId="0" applyFont="1" applyFill="1" applyBorder="1" applyAlignment="1">
      <alignment horizontal="center" vertical="top"/>
    </xf>
    <xf numFmtId="0" fontId="6" fillId="0" borderId="0" xfId="0" applyFont="1" applyFill="1"/>
    <xf numFmtId="3" fontId="20" fillId="0" borderId="1" xfId="0" applyNumberFormat="1" applyFont="1" applyFill="1" applyBorder="1" applyAlignment="1">
      <alignment horizontal="center" vertical="top" wrapText="1"/>
    </xf>
    <xf numFmtId="0" fontId="4" fillId="0" borderId="0" xfId="0" applyFont="1" applyFill="1" applyAlignment="1">
      <alignment vertical="top" wrapText="1"/>
    </xf>
    <xf numFmtId="0" fontId="4" fillId="0" borderId="2" xfId="0"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0" fontId="4" fillId="0" borderId="2" xfId="0" applyFont="1" applyBorder="1" applyAlignment="1">
      <alignment vertical="top" wrapText="1"/>
    </xf>
    <xf numFmtId="0" fontId="4" fillId="0" borderId="1" xfId="0" applyFont="1" applyFill="1" applyBorder="1" applyAlignment="1">
      <alignment horizontal="left" vertical="top"/>
    </xf>
    <xf numFmtId="0" fontId="4" fillId="0" borderId="1" xfId="2" applyFont="1" applyFill="1" applyBorder="1" applyAlignment="1">
      <alignment horizontal="center" vertical="top" wrapText="1"/>
    </xf>
    <xf numFmtId="14" fontId="4" fillId="0" borderId="5" xfId="0" applyNumberFormat="1"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0" fontId="4" fillId="0" borderId="5" xfId="0" applyFont="1" applyFill="1" applyBorder="1" applyAlignment="1">
      <alignment vertical="top" wrapText="1"/>
    </xf>
    <xf numFmtId="14" fontId="4" fillId="0" borderId="1" xfId="0" applyNumberFormat="1" applyFont="1" applyFill="1" applyBorder="1" applyAlignment="1">
      <alignment horizontal="center"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4" fillId="10" borderId="1" xfId="0" applyFont="1" applyFill="1" applyBorder="1" applyAlignment="1">
      <alignment vertical="top" wrapText="1"/>
    </xf>
    <xf numFmtId="0" fontId="16" fillId="0" borderId="1" xfId="0" applyFont="1" applyFill="1" applyBorder="1" applyAlignment="1">
      <alignment vertical="top" wrapText="1"/>
    </xf>
    <xf numFmtId="0" fontId="4" fillId="0" borderId="1" xfId="0" applyFont="1" applyFill="1" applyBorder="1" applyAlignment="1">
      <alignment horizontal="left" vertical="top" wrapText="1"/>
    </xf>
    <xf numFmtId="14" fontId="4" fillId="0" borderId="1" xfId="0" applyNumberFormat="1" applyFont="1" applyBorder="1" applyAlignment="1">
      <alignment horizontal="left" vertical="top" wrapText="1"/>
    </xf>
    <xf numFmtId="14" fontId="4" fillId="0" borderId="5" xfId="0" applyNumberFormat="1" applyFont="1" applyFill="1" applyBorder="1" applyAlignment="1">
      <alignment vertical="top" wrapText="1"/>
    </xf>
    <xf numFmtId="14" fontId="4" fillId="0" borderId="5" xfId="0" applyNumberFormat="1" applyFont="1" applyBorder="1" applyAlignment="1">
      <alignment horizontal="left" vertical="top" wrapText="1"/>
    </xf>
    <xf numFmtId="3" fontId="4" fillId="7" borderId="1" xfId="0" applyNumberFormat="1" applyFont="1" applyFill="1" applyBorder="1" applyAlignment="1">
      <alignment horizontal="center" vertical="top" wrapText="1"/>
    </xf>
    <xf numFmtId="14" fontId="4" fillId="0" borderId="1" xfId="0" applyNumberFormat="1" applyFont="1" applyFill="1" applyBorder="1" applyAlignment="1">
      <alignment horizontal="left" vertical="top" wrapText="1"/>
    </xf>
    <xf numFmtId="0" fontId="27" fillId="0" borderId="0" xfId="0" applyFont="1" applyFill="1" applyBorder="1"/>
    <xf numFmtId="49" fontId="4" fillId="0" borderId="1" xfId="0" applyNumberFormat="1" applyFont="1" applyBorder="1" applyAlignment="1">
      <alignment horizontal="center" vertical="top" wrapText="1"/>
    </xf>
    <xf numFmtId="0" fontId="3" fillId="0" borderId="1" xfId="0" applyFont="1" applyFill="1" applyBorder="1" applyAlignment="1">
      <alignment horizontal="center" vertical="top" wrapText="1"/>
    </xf>
    <xf numFmtId="0" fontId="7" fillId="0" borderId="2" xfId="0" applyFont="1" applyBorder="1" applyAlignment="1">
      <alignment vertical="top" wrapText="1"/>
    </xf>
    <xf numFmtId="0" fontId="28" fillId="0" borderId="0" xfId="0" applyFont="1"/>
    <xf numFmtId="3" fontId="29" fillId="0" borderId="1" xfId="0" applyNumberFormat="1" applyFont="1" applyBorder="1" applyAlignment="1">
      <alignment horizontal="center" vertical="top" wrapText="1"/>
    </xf>
    <xf numFmtId="0" fontId="3" fillId="0" borderId="0" xfId="0" applyFont="1" applyAlignment="1">
      <alignment horizontal="center"/>
    </xf>
    <xf numFmtId="0" fontId="0" fillId="0" borderId="0" xfId="0" applyFont="1"/>
    <xf numFmtId="0" fontId="4" fillId="0" borderId="1" xfId="0" applyFont="1" applyBorder="1" applyAlignment="1">
      <alignment vertical="center" wrapText="1"/>
    </xf>
    <xf numFmtId="0" fontId="4" fillId="0" borderId="1" xfId="2" applyNumberFormat="1" applyFont="1" applyBorder="1" applyAlignment="1">
      <alignment horizontal="center" vertical="center" wrapText="1"/>
    </xf>
    <xf numFmtId="3" fontId="8" fillId="11" borderId="1" xfId="0" applyNumberFormat="1" applyFont="1" applyFill="1" applyBorder="1" applyAlignment="1">
      <alignment horizontal="center" vertical="center" wrapText="1"/>
    </xf>
    <xf numFmtId="3" fontId="3" fillId="9"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top" wrapText="1"/>
    </xf>
    <xf numFmtId="0" fontId="7" fillId="0" borderId="2" xfId="0" applyFont="1" applyFill="1" applyBorder="1" applyAlignment="1">
      <alignment horizontal="left" vertical="top"/>
    </xf>
    <xf numFmtId="44" fontId="4" fillId="0" borderId="1" xfId="5" applyFont="1" applyFill="1" applyBorder="1" applyAlignment="1">
      <alignment horizontal="center" vertical="top" wrapText="1"/>
    </xf>
    <xf numFmtId="3" fontId="30" fillId="0" borderId="1" xfId="0" applyNumberFormat="1" applyFont="1" applyFill="1" applyBorder="1" applyAlignment="1">
      <alignment horizontal="center" vertical="top" wrapText="1"/>
    </xf>
    <xf numFmtId="14" fontId="7" fillId="0" borderId="2" xfId="0" applyNumberFormat="1" applyFont="1" applyFill="1" applyBorder="1" applyAlignment="1">
      <alignment horizontal="left" vertical="top" wrapText="1"/>
    </xf>
    <xf numFmtId="0" fontId="7" fillId="0" borderId="1" xfId="0" applyFont="1" applyBorder="1" applyAlignment="1">
      <alignment vertical="top" wrapText="1"/>
    </xf>
    <xf numFmtId="1" fontId="18" fillId="0" borderId="1" xfId="1" applyNumberFormat="1" applyFont="1" applyFill="1" applyBorder="1" applyAlignment="1">
      <alignment horizontal="center" vertical="center"/>
    </xf>
    <xf numFmtId="1" fontId="4" fillId="0" borderId="1" xfId="1" applyNumberFormat="1" applyFont="1" applyFill="1" applyBorder="1" applyAlignment="1">
      <alignment horizontal="center" vertical="center"/>
    </xf>
    <xf numFmtId="0" fontId="4" fillId="0" borderId="1" xfId="0" applyFont="1" applyFill="1" applyBorder="1" applyAlignment="1">
      <alignment horizontal="left" vertical="top" wrapText="1"/>
    </xf>
    <xf numFmtId="0" fontId="7" fillId="0" borderId="1" xfId="0" applyFont="1" applyBorder="1" applyAlignment="1">
      <alignment vertical="top" wrapText="1"/>
    </xf>
    <xf numFmtId="3" fontId="24" fillId="6" borderId="1" xfId="0" applyNumberFormat="1" applyFont="1" applyFill="1" applyBorder="1" applyAlignment="1">
      <alignment horizontal="center" vertical="top" wrapText="1"/>
    </xf>
    <xf numFmtId="0" fontId="7" fillId="6" borderId="5" xfId="0" applyFont="1" applyFill="1" applyBorder="1" applyAlignment="1">
      <alignment horizontal="left" vertical="top" wrapText="1"/>
    </xf>
    <xf numFmtId="0" fontId="21" fillId="7" borderId="1" xfId="0" applyFont="1" applyFill="1" applyBorder="1"/>
    <xf numFmtId="3" fontId="3" fillId="6" borderId="1" xfId="0" applyNumberFormat="1" applyFont="1" applyFill="1" applyBorder="1" applyAlignment="1">
      <alignment horizontal="center" vertical="top" wrapText="1"/>
    </xf>
    <xf numFmtId="44" fontId="4" fillId="6" borderId="1" xfId="5" applyFont="1" applyFill="1" applyBorder="1" applyAlignment="1">
      <alignment horizontal="center" vertical="top" wrapText="1"/>
    </xf>
    <xf numFmtId="3" fontId="20" fillId="6" borderId="1" xfId="0" applyNumberFormat="1" applyFont="1" applyFill="1" applyBorder="1" applyAlignment="1">
      <alignment horizontal="center" vertical="top" wrapText="1"/>
    </xf>
    <xf numFmtId="0" fontId="20" fillId="6" borderId="1" xfId="5" applyNumberFormat="1" applyFont="1" applyFill="1" applyBorder="1" applyAlignment="1">
      <alignment horizontal="center" vertical="top" wrapText="1"/>
    </xf>
    <xf numFmtId="44" fontId="7" fillId="0" borderId="1" xfId="5" applyFont="1" applyFill="1" applyBorder="1" applyAlignment="1">
      <alignment horizontal="center" vertical="top" wrapText="1"/>
    </xf>
    <xf numFmtId="3" fontId="29" fillId="6" borderId="1" xfId="0" applyNumberFormat="1" applyFont="1" applyFill="1" applyBorder="1" applyAlignment="1">
      <alignment horizontal="center" vertical="top" wrapText="1"/>
    </xf>
    <xf numFmtId="0" fontId="18" fillId="0" borderId="1" xfId="5" applyNumberFormat="1" applyFont="1" applyFill="1" applyBorder="1" applyAlignment="1">
      <alignment horizontal="center" vertical="center"/>
    </xf>
    <xf numFmtId="0" fontId="4" fillId="0" borderId="1" xfId="0" applyFont="1" applyFill="1" applyBorder="1" applyAlignment="1">
      <alignment horizontal="left" vertical="top" wrapText="1"/>
    </xf>
    <xf numFmtId="14" fontId="7"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1" xfId="0" applyFont="1" applyBorder="1" applyAlignment="1">
      <alignment vertical="top" wrapText="1"/>
    </xf>
    <xf numFmtId="9" fontId="4" fillId="0" borderId="1" xfId="0" applyNumberFormat="1" applyFont="1" applyFill="1" applyBorder="1" applyAlignment="1">
      <alignment horizontal="center" vertical="center" wrapText="1"/>
    </xf>
    <xf numFmtId="0" fontId="4" fillId="0" borderId="1" xfId="2" applyFont="1" applyBorder="1" applyAlignment="1">
      <alignment vertical="center" wrapText="1"/>
    </xf>
    <xf numFmtId="9" fontId="4" fillId="0" borderId="1" xfId="2" applyNumberFormat="1" applyFont="1" applyBorder="1" applyAlignment="1">
      <alignment horizontal="center" vertical="center" wrapText="1"/>
    </xf>
    <xf numFmtId="0" fontId="4" fillId="0" borderId="1" xfId="0" applyFont="1" applyFill="1" applyBorder="1" applyAlignment="1">
      <alignment horizontal="right"/>
    </xf>
    <xf numFmtId="3" fontId="4" fillId="0" borderId="1" xfId="0" applyNumberFormat="1" applyFont="1" applyFill="1" applyBorder="1" applyAlignment="1">
      <alignment horizontal="center" vertical="center"/>
    </xf>
    <xf numFmtId="0" fontId="4" fillId="0" borderId="1" xfId="2" applyFont="1" applyBorder="1" applyAlignment="1">
      <alignment horizontal="justify" vertical="center" wrapText="1"/>
    </xf>
    <xf numFmtId="3" fontId="21" fillId="7" borderId="1" xfId="0" applyNumberFormat="1" applyFont="1" applyFill="1" applyBorder="1" applyAlignment="1">
      <alignment horizontal="center" vertical="top" wrapText="1"/>
    </xf>
    <xf numFmtId="0" fontId="24" fillId="7" borderId="0" xfId="0" applyFont="1" applyFill="1"/>
    <xf numFmtId="49" fontId="4" fillId="7" borderId="1" xfId="0" applyNumberFormat="1" applyFont="1" applyFill="1" applyBorder="1" applyAlignment="1">
      <alignment horizontal="center" vertical="top" wrapText="1"/>
    </xf>
    <xf numFmtId="49" fontId="3" fillId="7" borderId="1" xfId="0" applyNumberFormat="1" applyFont="1" applyFill="1" applyBorder="1" applyAlignment="1">
      <alignment horizontal="center" vertical="top" wrapText="1"/>
    </xf>
    <xf numFmtId="3" fontId="4" fillId="7" borderId="1"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6" fillId="7" borderId="1" xfId="0" applyNumberFormat="1" applyFont="1" applyFill="1" applyBorder="1" applyAlignment="1">
      <alignment horizontal="center" vertical="top" wrapText="1"/>
    </xf>
    <xf numFmtId="0" fontId="0" fillId="0" borderId="1" xfId="0" applyFill="1" applyBorder="1"/>
    <xf numFmtId="0" fontId="0" fillId="0" borderId="1" xfId="0" applyFill="1" applyBorder="1" applyAlignment="1">
      <alignment horizontal="center" vertical="top"/>
    </xf>
    <xf numFmtId="0" fontId="4" fillId="0" borderId="2" xfId="0" applyFont="1" applyFill="1" applyBorder="1" applyAlignment="1">
      <alignment vertical="top" wrapText="1"/>
    </xf>
    <xf numFmtId="0" fontId="4" fillId="0" borderId="1" xfId="0" applyFont="1" applyFill="1" applyBorder="1" applyAlignment="1">
      <alignment horizontal="left" vertical="top" wrapText="1"/>
    </xf>
    <xf numFmtId="9" fontId="21" fillId="7" borderId="1" xfId="0" applyNumberFormat="1" applyFont="1" applyFill="1" applyBorder="1" applyAlignment="1">
      <alignment horizontal="center" vertical="top" wrapText="1"/>
    </xf>
    <xf numFmtId="3" fontId="3" fillId="7" borderId="1" xfId="0" applyNumberFormat="1" applyFont="1" applyFill="1" applyBorder="1" applyAlignment="1">
      <alignment horizontal="center" vertical="top" wrapText="1"/>
    </xf>
    <xf numFmtId="0" fontId="4" fillId="7" borderId="0" xfId="0" applyFont="1" applyFill="1" applyAlignment="1">
      <alignment vertical="center"/>
    </xf>
    <xf numFmtId="3" fontId="9" fillId="9" borderId="1" xfId="0" applyNumberFormat="1" applyFont="1" applyFill="1" applyBorder="1" applyAlignment="1">
      <alignment horizontal="center" vertical="center"/>
    </xf>
    <xf numFmtId="3" fontId="8" fillId="5" borderId="1" xfId="0" applyNumberFormat="1" applyFont="1" applyFill="1" applyBorder="1" applyAlignment="1">
      <alignment horizontal="center" vertical="top" wrapText="1"/>
    </xf>
    <xf numFmtId="3" fontId="22" fillId="7" borderId="1" xfId="0" applyNumberFormat="1" applyFont="1" applyFill="1" applyBorder="1" applyAlignment="1">
      <alignment vertical="top" wrapText="1"/>
    </xf>
    <xf numFmtId="3" fontId="21" fillId="7" borderId="1" xfId="0" applyNumberFormat="1" applyFont="1" applyFill="1" applyBorder="1" applyAlignment="1">
      <alignment vertical="top" wrapText="1"/>
    </xf>
    <xf numFmtId="3" fontId="23" fillId="7" borderId="1" xfId="0" applyNumberFormat="1" applyFont="1" applyFill="1" applyBorder="1" applyAlignment="1">
      <alignment vertical="top" wrapText="1"/>
    </xf>
    <xf numFmtId="0" fontId="4" fillId="7" borderId="6" xfId="0" applyFont="1" applyFill="1" applyBorder="1" applyAlignment="1">
      <alignment vertical="top" wrapText="1"/>
    </xf>
    <xf numFmtId="0" fontId="11" fillId="9" borderId="6" xfId="0" applyFont="1" applyFill="1" applyBorder="1" applyAlignment="1">
      <alignment horizontal="center" vertical="center" wrapText="1"/>
    </xf>
    <xf numFmtId="0" fontId="5" fillId="0" borderId="1" xfId="0" applyFont="1" applyFill="1" applyBorder="1" applyAlignment="1">
      <alignment horizontal="left" vertical="center" indent="2"/>
    </xf>
    <xf numFmtId="0" fontId="5" fillId="0" borderId="1" xfId="0" applyFont="1" applyFill="1" applyBorder="1" applyAlignment="1">
      <alignment horizontal="left"/>
    </xf>
    <xf numFmtId="0" fontId="7" fillId="0" borderId="1" xfId="0" applyFont="1" applyBorder="1" applyAlignment="1">
      <alignment vertical="top" wrapText="1"/>
    </xf>
    <xf numFmtId="3" fontId="4" fillId="7" borderId="1" xfId="0" applyNumberFormat="1" applyFont="1" applyFill="1" applyBorder="1" applyAlignment="1">
      <alignment vertical="top" wrapText="1"/>
    </xf>
    <xf numFmtId="3" fontId="11" fillId="7" borderId="1" xfId="0" applyNumberFormat="1" applyFont="1" applyFill="1" applyBorder="1" applyAlignment="1">
      <alignment vertical="top" wrapText="1"/>
    </xf>
    <xf numFmtId="3" fontId="9" fillId="5" borderId="1" xfId="0" applyNumberFormat="1" applyFont="1" applyFill="1" applyBorder="1" applyAlignment="1">
      <alignment vertical="top" wrapText="1"/>
    </xf>
    <xf numFmtId="3" fontId="9" fillId="4" borderId="1" xfId="0" applyNumberFormat="1" applyFont="1" applyFill="1" applyBorder="1" applyAlignment="1">
      <alignment vertical="top" wrapText="1"/>
    </xf>
    <xf numFmtId="0" fontId="7" fillId="9" borderId="2" xfId="0" applyFont="1" applyFill="1" applyBorder="1" applyAlignment="1">
      <alignment vertical="top" wrapText="1"/>
    </xf>
    <xf numFmtId="0" fontId="8" fillId="9" borderId="1" xfId="0" applyFont="1" applyFill="1" applyBorder="1" applyAlignment="1">
      <alignment vertical="top" wrapText="1"/>
    </xf>
    <xf numFmtId="0" fontId="4" fillId="0" borderId="1" xfId="0" applyFont="1" applyFill="1" applyBorder="1" applyAlignment="1"/>
    <xf numFmtId="0" fontId="4" fillId="6" borderId="1" xfId="0" applyFont="1" applyFill="1" applyBorder="1" applyAlignment="1"/>
    <xf numFmtId="3" fontId="24" fillId="7" borderId="1" xfId="0" applyNumberFormat="1" applyFont="1" applyFill="1" applyBorder="1" applyAlignment="1">
      <alignment vertical="top" wrapText="1"/>
    </xf>
    <xf numFmtId="0" fontId="7"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21" fillId="7" borderId="3" xfId="0" applyFont="1" applyFill="1" applyBorder="1" applyAlignment="1">
      <alignment horizontal="center" vertical="top" wrapText="1"/>
    </xf>
    <xf numFmtId="0" fontId="21" fillId="7" borderId="4" xfId="0" applyFont="1" applyFill="1" applyBorder="1" applyAlignment="1">
      <alignment horizontal="center" vertical="top" wrapText="1"/>
    </xf>
    <xf numFmtId="0" fontId="21" fillId="7" borderId="5" xfId="0" applyFont="1" applyFill="1" applyBorder="1" applyAlignment="1">
      <alignment horizontal="center" vertical="top" wrapText="1"/>
    </xf>
    <xf numFmtId="0" fontId="9" fillId="5" borderId="3" xfId="0" applyFont="1" applyFill="1" applyBorder="1" applyAlignment="1">
      <alignment horizontal="right" vertical="center" wrapText="1"/>
    </xf>
    <xf numFmtId="0" fontId="9" fillId="5" borderId="5" xfId="0" applyFont="1" applyFill="1" applyBorder="1" applyAlignment="1">
      <alignment horizontal="right" vertical="center" wrapText="1"/>
    </xf>
    <xf numFmtId="0" fontId="4" fillId="0" borderId="9"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5" borderId="1" xfId="0" applyFont="1" applyFill="1" applyBorder="1" applyAlignment="1">
      <alignment horizontal="right" vertical="center" wrapText="1"/>
    </xf>
    <xf numFmtId="49" fontId="4" fillId="7" borderId="3" xfId="0" applyNumberFormat="1" applyFont="1" applyFill="1" applyBorder="1" applyAlignment="1">
      <alignment horizontal="center" vertical="top" wrapText="1"/>
    </xf>
    <xf numFmtId="49" fontId="4" fillId="7" borderId="4" xfId="0" applyNumberFormat="1" applyFont="1" applyFill="1" applyBorder="1" applyAlignment="1">
      <alignment horizontal="center" vertical="top" wrapText="1"/>
    </xf>
    <xf numFmtId="49" fontId="4" fillId="7" borderId="5" xfId="0" applyNumberFormat="1" applyFont="1" applyFill="1" applyBorder="1" applyAlignment="1">
      <alignment horizontal="center" vertical="top" wrapText="1"/>
    </xf>
    <xf numFmtId="14" fontId="9" fillId="9" borderId="4" xfId="0" applyNumberFormat="1" applyFont="1" applyFill="1" applyBorder="1" applyAlignment="1">
      <alignment horizontal="left" vertical="center" wrapText="1"/>
    </xf>
    <xf numFmtId="14" fontId="9" fillId="9" borderId="5" xfId="0" applyNumberFormat="1" applyFont="1" applyFill="1" applyBorder="1" applyAlignment="1">
      <alignment horizontal="left" vertical="center" wrapText="1"/>
    </xf>
    <xf numFmtId="0" fontId="8" fillId="9" borderId="1" xfId="0" applyFont="1" applyFill="1" applyBorder="1" applyAlignment="1">
      <alignment horizontal="center" vertical="center" wrapText="1"/>
    </xf>
    <xf numFmtId="0" fontId="4" fillId="7" borderId="1"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7" borderId="4" xfId="0" applyFont="1" applyFill="1" applyBorder="1" applyAlignment="1">
      <alignment horizontal="center" vertical="top" wrapText="1"/>
    </xf>
    <xf numFmtId="0" fontId="4" fillId="7" borderId="5" xfId="0" applyFont="1" applyFill="1" applyBorder="1" applyAlignment="1">
      <alignment horizontal="center" vertical="top" wrapText="1"/>
    </xf>
    <xf numFmtId="0" fontId="7" fillId="0" borderId="1" xfId="0" applyFont="1" applyBorder="1" applyAlignment="1">
      <alignment vertical="top" wrapText="1"/>
    </xf>
    <xf numFmtId="0" fontId="4" fillId="7" borderId="10" xfId="0" applyFont="1" applyFill="1" applyBorder="1" applyAlignment="1">
      <alignment horizontal="center" vertical="top" wrapText="1"/>
    </xf>
    <xf numFmtId="0" fontId="4" fillId="7" borderId="7" xfId="0" applyFont="1" applyFill="1" applyBorder="1" applyAlignment="1">
      <alignment horizontal="center" vertical="top" wrapText="1"/>
    </xf>
    <xf numFmtId="0" fontId="4" fillId="7" borderId="8" xfId="0" applyFont="1" applyFill="1" applyBorder="1" applyAlignment="1">
      <alignment horizontal="center" vertical="top" wrapText="1"/>
    </xf>
    <xf numFmtId="0" fontId="9" fillId="9" borderId="4" xfId="0" applyFont="1" applyFill="1" applyBorder="1" applyAlignment="1">
      <alignment horizontal="center" vertical="center"/>
    </xf>
    <xf numFmtId="0" fontId="9" fillId="9" borderId="5" xfId="0" applyFont="1" applyFill="1" applyBorder="1" applyAlignment="1">
      <alignment horizontal="center" vertical="center"/>
    </xf>
    <xf numFmtId="0" fontId="12" fillId="9" borderId="3" xfId="0" applyFont="1" applyFill="1" applyBorder="1" applyAlignment="1">
      <alignment horizontal="left" vertical="center" wrapText="1"/>
    </xf>
    <xf numFmtId="0" fontId="12" fillId="9" borderId="4"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9" borderId="8" xfId="0" applyFont="1" applyFill="1" applyBorder="1" applyAlignment="1">
      <alignment horizontal="left" vertical="center" wrapText="1"/>
    </xf>
    <xf numFmtId="3" fontId="4" fillId="0" borderId="1" xfId="0" applyNumberFormat="1" applyFont="1" applyBorder="1" applyAlignment="1">
      <alignment horizontal="center" vertical="top"/>
    </xf>
    <xf numFmtId="3" fontId="20" fillId="0" borderId="1" xfId="0" applyNumberFormat="1" applyFont="1" applyBorder="1" applyAlignment="1">
      <alignment horizontal="center" vertical="top"/>
    </xf>
    <xf numFmtId="0" fontId="4" fillId="0" borderId="1" xfId="0" applyFont="1" applyFill="1" applyBorder="1" applyAlignment="1">
      <alignment horizontal="left" vertical="top" wrapText="1"/>
    </xf>
    <xf numFmtId="0" fontId="0" fillId="0" borderId="1" xfId="0" applyBorder="1" applyAlignment="1">
      <alignment horizontal="center" vertical="top" wrapText="1"/>
    </xf>
    <xf numFmtId="3" fontId="4" fillId="0" borderId="1" xfId="0" applyNumberFormat="1" applyFont="1" applyBorder="1" applyAlignment="1">
      <alignment horizontal="center" vertical="center"/>
    </xf>
    <xf numFmtId="0" fontId="5" fillId="0" borderId="1" xfId="0" applyFont="1" applyFill="1" applyBorder="1" applyAlignment="1">
      <alignment horizontal="left" vertical="top" indent="2"/>
    </xf>
    <xf numFmtId="0" fontId="5" fillId="0" borderId="1" xfId="0" applyFont="1" applyBorder="1" applyAlignment="1">
      <alignment horizontal="left" vertical="top" indent="2"/>
    </xf>
    <xf numFmtId="0" fontId="9" fillId="2" borderId="2" xfId="0" applyFont="1" applyFill="1" applyBorder="1" applyAlignment="1">
      <alignment horizontal="center" vertical="top" wrapText="1"/>
    </xf>
    <xf numFmtId="0" fontId="9" fillId="3" borderId="2" xfId="0" applyFont="1" applyFill="1" applyBorder="1" applyAlignment="1">
      <alignment horizontal="center" vertical="top" wrapText="1"/>
    </xf>
    <xf numFmtId="0" fontId="7" fillId="4" borderId="6" xfId="0" applyFont="1" applyFill="1" applyBorder="1" applyAlignment="1">
      <alignment horizontal="center" vertical="center"/>
    </xf>
    <xf numFmtId="0" fontId="8" fillId="4" borderId="6" xfId="0" applyFont="1" applyFill="1" applyBorder="1" applyAlignment="1">
      <alignment vertical="top" wrapText="1"/>
    </xf>
    <xf numFmtId="165" fontId="13" fillId="0" borderId="1" xfId="0" applyNumberFormat="1" applyFont="1" applyFill="1" applyBorder="1" applyAlignment="1">
      <alignment horizontal="center" vertical="top" wrapText="1"/>
    </xf>
    <xf numFmtId="165" fontId="31" fillId="0" borderId="1" xfId="0" applyNumberFormat="1" applyFont="1" applyBorder="1" applyAlignment="1">
      <alignment horizontal="center" vertical="top" wrapText="1"/>
    </xf>
    <xf numFmtId="165" fontId="29" fillId="0" borderId="1" xfId="0" applyNumberFormat="1" applyFont="1" applyBorder="1" applyAlignment="1">
      <alignment horizontal="center" vertical="top" wrapText="1"/>
    </xf>
    <xf numFmtId="165" fontId="7" fillId="0" borderId="1" xfId="0" applyNumberFormat="1" applyFont="1" applyFill="1" applyBorder="1" applyAlignment="1">
      <alignment horizontal="center" vertical="top" wrapText="1"/>
    </xf>
    <xf numFmtId="3" fontId="3" fillId="9" borderId="1" xfId="0" applyNumberFormat="1" applyFont="1" applyFill="1" applyBorder="1" applyAlignment="1">
      <alignment horizontal="center" vertical="center"/>
    </xf>
    <xf numFmtId="0" fontId="7" fillId="0" borderId="0" xfId="0" applyFont="1" applyAlignment="1">
      <alignment horizontal="center" vertical="top"/>
    </xf>
    <xf numFmtId="3" fontId="3" fillId="4" borderId="6" xfId="0" applyNumberFormat="1" applyFont="1" applyFill="1" applyBorder="1" applyAlignment="1">
      <alignment horizontal="center" vertical="top"/>
    </xf>
    <xf numFmtId="0" fontId="0" fillId="4" borderId="1" xfId="0" applyFill="1" applyBorder="1" applyAlignment="1">
      <alignment vertical="center"/>
    </xf>
    <xf numFmtId="3" fontId="3" fillId="5" borderId="1" xfId="0" applyNumberFormat="1" applyFont="1" applyFill="1" applyBorder="1" applyAlignment="1">
      <alignment horizontal="center" vertical="top"/>
    </xf>
    <xf numFmtId="3" fontId="8" fillId="0" borderId="1" xfId="0" applyNumberFormat="1" applyFont="1" applyFill="1" applyBorder="1" applyAlignment="1">
      <alignment horizontal="center" vertical="top"/>
    </xf>
    <xf numFmtId="0" fontId="4" fillId="0" borderId="1" xfId="0" applyFont="1" applyFill="1" applyBorder="1" applyAlignment="1">
      <alignment vertical="top"/>
    </xf>
    <xf numFmtId="0" fontId="7" fillId="0" borderId="0" xfId="0" applyFont="1" applyFill="1" applyAlignment="1"/>
    <xf numFmtId="0" fontId="9" fillId="0" borderId="0" xfId="0" applyFont="1" applyFill="1" applyAlignment="1">
      <alignment vertical="top"/>
    </xf>
    <xf numFmtId="0" fontId="3" fillId="5" borderId="1" xfId="0" applyFont="1" applyFill="1" applyBorder="1" applyAlignment="1">
      <alignment horizontal="right" vertical="center" wrapText="1"/>
    </xf>
    <xf numFmtId="0" fontId="14" fillId="4" borderId="6" xfId="0" applyFont="1" applyFill="1" applyBorder="1" applyAlignment="1">
      <alignment horizontal="left" vertical="center" wrapText="1"/>
    </xf>
    <xf numFmtId="0" fontId="6" fillId="0" borderId="1" xfId="0" applyFont="1" applyFill="1" applyBorder="1" applyAlignment="1"/>
    <xf numFmtId="0" fontId="9" fillId="4" borderId="1" xfId="0" applyFont="1" applyFill="1" applyBorder="1" applyAlignment="1">
      <alignment horizontal="left" vertical="center" wrapText="1"/>
    </xf>
    <xf numFmtId="0" fontId="0" fillId="0" borderId="0" xfId="0" applyAlignment="1"/>
    <xf numFmtId="0" fontId="28" fillId="0" borderId="0" xfId="0" applyFont="1" applyAlignment="1"/>
    <xf numFmtId="0" fontId="21" fillId="0" borderId="0" xfId="0" applyFont="1" applyAlignment="1"/>
    <xf numFmtId="0" fontId="6" fillId="0" borderId="0" xfId="0" applyFont="1" applyFill="1" applyAlignment="1"/>
    <xf numFmtId="0" fontId="4" fillId="0" borderId="0" xfId="0" applyFont="1" applyFill="1" applyAlignment="1"/>
    <xf numFmtId="0" fontId="0" fillId="7" borderId="1" xfId="0" applyFont="1" applyFill="1" applyBorder="1" applyAlignment="1"/>
    <xf numFmtId="0" fontId="6" fillId="0" borderId="0" xfId="0" applyFont="1" applyAlignment="1"/>
    <xf numFmtId="0" fontId="4" fillId="0" borderId="0" xfId="0" applyFont="1" applyAlignment="1"/>
    <xf numFmtId="0" fontId="4" fillId="6" borderId="0" xfId="0" applyFont="1" applyFill="1" applyAlignment="1"/>
    <xf numFmtId="0" fontId="6" fillId="6" borderId="0" xfId="0" applyFont="1" applyFill="1" applyAlignment="1"/>
    <xf numFmtId="0" fontId="7" fillId="0" borderId="0" xfId="0" applyFont="1" applyAlignment="1"/>
    <xf numFmtId="0" fontId="2" fillId="0" borderId="0" xfId="0" applyFont="1" applyAlignment="1"/>
    <xf numFmtId="0" fontId="3" fillId="0" borderId="0" xfId="0" applyFont="1" applyFill="1" applyBorder="1" applyAlignment="1">
      <alignment vertical="top" wrapText="1"/>
    </xf>
    <xf numFmtId="0" fontId="6" fillId="0" borderId="0" xfId="0" applyFont="1" applyBorder="1" applyAlignment="1">
      <alignment vertical="top" wrapText="1"/>
    </xf>
    <xf numFmtId="0" fontId="3" fillId="0" borderId="0" xfId="0" applyFont="1" applyFill="1" applyBorder="1" applyAlignment="1">
      <alignment vertical="center" wrapText="1"/>
    </xf>
    <xf numFmtId="0" fontId="21" fillId="0" borderId="0" xfId="0" applyFont="1" applyBorder="1"/>
    <xf numFmtId="3" fontId="4" fillId="0" borderId="0" xfId="0" applyNumberFormat="1" applyFont="1" applyAlignment="1">
      <alignment horizontal="center" vertical="top"/>
    </xf>
    <xf numFmtId="0" fontId="2" fillId="2" borderId="1" xfId="0" applyFont="1" applyFill="1" applyBorder="1" applyAlignment="1">
      <alignment horizontal="left" vertical="top" wrapText="1" indent="1"/>
    </xf>
    <xf numFmtId="0" fontId="3" fillId="2" borderId="1" xfId="0" applyFont="1" applyFill="1" applyBorder="1" applyAlignment="1">
      <alignment horizontal="right"/>
    </xf>
    <xf numFmtId="3" fontId="3" fillId="2" borderId="1" xfId="0" applyNumberFormat="1" applyFont="1" applyFill="1" applyBorder="1" applyAlignment="1">
      <alignment horizontal="center" vertical="center" wrapText="1"/>
    </xf>
    <xf numFmtId="0" fontId="11" fillId="0" borderId="1" xfId="0" applyFont="1" applyBorder="1" applyAlignment="1">
      <alignment vertical="top"/>
    </xf>
    <xf numFmtId="0" fontId="4" fillId="0" borderId="1" xfId="0" applyFont="1" applyFill="1" applyBorder="1" applyAlignment="1">
      <alignment horizontal="left" vertical="top" wrapText="1"/>
    </xf>
    <xf numFmtId="0" fontId="7" fillId="0" borderId="6" xfId="0" applyFont="1" applyBorder="1" applyAlignment="1">
      <alignment horizontal="center" vertical="top" wrapText="1"/>
    </xf>
    <xf numFmtId="3" fontId="9" fillId="0" borderId="6" xfId="0" applyNumberFormat="1" applyFont="1" applyFill="1" applyBorder="1" applyAlignment="1">
      <alignment horizontal="center" vertical="top" wrapText="1"/>
    </xf>
    <xf numFmtId="165" fontId="3" fillId="9" borderId="1" xfId="0" applyNumberFormat="1" applyFont="1" applyFill="1" applyBorder="1" applyAlignment="1">
      <alignment horizontal="center" vertical="center"/>
    </xf>
    <xf numFmtId="165" fontId="4" fillId="0" borderId="0" xfId="0" applyNumberFormat="1" applyFont="1" applyAlignment="1">
      <alignment horizontal="center" vertical="top"/>
    </xf>
    <xf numFmtId="0" fontId="9" fillId="5" borderId="3" xfId="0" applyFont="1" applyFill="1" applyBorder="1" applyAlignment="1">
      <alignment horizontal="right" vertical="center" wrapText="1"/>
    </xf>
    <xf numFmtId="0" fontId="9" fillId="5" borderId="5" xfId="0" applyFont="1" applyFill="1" applyBorder="1" applyAlignment="1">
      <alignment horizontal="right" vertical="center" wrapText="1"/>
    </xf>
    <xf numFmtId="0" fontId="14" fillId="4" borderId="10"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14" fontId="12" fillId="9" borderId="3" xfId="0" applyNumberFormat="1" applyFont="1" applyFill="1" applyBorder="1" applyAlignment="1">
      <alignment horizontal="left" vertical="center" wrapText="1"/>
    </xf>
    <xf numFmtId="14" fontId="12" fillId="9" borderId="4" xfId="0" applyNumberFormat="1" applyFont="1" applyFill="1" applyBorder="1" applyAlignment="1">
      <alignment horizontal="left" vertical="center" wrapText="1"/>
    </xf>
    <xf numFmtId="14" fontId="12" fillId="9" borderId="5" xfId="0" applyNumberFormat="1" applyFont="1" applyFill="1" applyBorder="1" applyAlignment="1">
      <alignment horizontal="left" vertical="center" wrapText="1"/>
    </xf>
    <xf numFmtId="0" fontId="21" fillId="7" borderId="3" xfId="0" applyFont="1" applyFill="1" applyBorder="1" applyAlignment="1">
      <alignment horizontal="center" vertical="top" wrapText="1"/>
    </xf>
    <xf numFmtId="0" fontId="21" fillId="7" borderId="4" xfId="0" applyFont="1" applyFill="1" applyBorder="1" applyAlignment="1">
      <alignment horizontal="center" vertical="top" wrapText="1"/>
    </xf>
    <xf numFmtId="0" fontId="21" fillId="7" borderId="5" xfId="0" applyFont="1" applyFill="1" applyBorder="1" applyAlignment="1">
      <alignment horizontal="center" vertical="top" wrapText="1"/>
    </xf>
    <xf numFmtId="0" fontId="12" fillId="9" borderId="3" xfId="0" applyFont="1" applyFill="1" applyBorder="1" applyAlignment="1">
      <alignment horizontal="left" vertical="center"/>
    </xf>
    <xf numFmtId="0" fontId="12" fillId="9" borderId="4" xfId="0" applyFont="1" applyFill="1" applyBorder="1" applyAlignment="1">
      <alignment horizontal="left" vertical="center"/>
    </xf>
    <xf numFmtId="0" fontId="12" fillId="9" borderId="5" xfId="0" applyFont="1" applyFill="1" applyBorder="1" applyAlignment="1">
      <alignment horizontal="left" vertical="center"/>
    </xf>
    <xf numFmtId="0" fontId="7" fillId="0" borderId="2" xfId="0" applyFont="1" applyBorder="1" applyAlignment="1">
      <alignment horizontal="left" vertical="top" wrapText="1"/>
    </xf>
    <xf numFmtId="0" fontId="7" fillId="0" borderId="9" xfId="0" applyFont="1" applyBorder="1" applyAlignment="1">
      <alignment horizontal="left" vertical="top" wrapText="1"/>
    </xf>
    <xf numFmtId="0" fontId="7" fillId="0" borderId="6" xfId="0" applyFont="1" applyBorder="1" applyAlignment="1">
      <alignment horizontal="left" vertical="top" wrapText="1"/>
    </xf>
    <xf numFmtId="3" fontId="21" fillId="7" borderId="3" xfId="0" applyNumberFormat="1" applyFont="1" applyFill="1" applyBorder="1" applyAlignment="1">
      <alignment horizontal="center" vertical="top" wrapText="1"/>
    </xf>
    <xf numFmtId="3" fontId="21" fillId="7" borderId="4" xfId="0" applyNumberFormat="1" applyFont="1" applyFill="1" applyBorder="1" applyAlignment="1">
      <alignment horizontal="center" vertical="top" wrapText="1"/>
    </xf>
    <xf numFmtId="3" fontId="21" fillId="7" borderId="5"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7" fillId="0" borderId="9"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9" xfId="0" applyFont="1" applyBorder="1" applyAlignment="1">
      <alignment horizontal="left" vertical="top" wrapText="1"/>
    </xf>
    <xf numFmtId="0" fontId="4" fillId="0" borderId="6" xfId="0" applyFont="1" applyBorder="1" applyAlignment="1">
      <alignment horizontal="left" vertical="top" wrapText="1"/>
    </xf>
    <xf numFmtId="14" fontId="7" fillId="0" borderId="2" xfId="0" applyNumberFormat="1" applyFont="1" applyFill="1" applyBorder="1" applyAlignment="1">
      <alignment horizontal="left" vertical="top" wrapText="1"/>
    </xf>
    <xf numFmtId="14" fontId="7" fillId="0" borderId="9" xfId="0" applyNumberFormat="1" applyFont="1" applyFill="1" applyBorder="1" applyAlignment="1">
      <alignment horizontal="left" vertical="top" wrapText="1"/>
    </xf>
    <xf numFmtId="14" fontId="7" fillId="0" borderId="6" xfId="0" applyNumberFormat="1"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6" xfId="0" applyFont="1" applyFill="1" applyBorder="1" applyAlignment="1">
      <alignment horizontal="left" vertical="top" wrapText="1"/>
    </xf>
    <xf numFmtId="14" fontId="12" fillId="9" borderId="3" xfId="0" applyNumberFormat="1" applyFont="1" applyFill="1" applyBorder="1" applyAlignment="1">
      <alignment horizontal="left" vertical="center"/>
    </xf>
    <xf numFmtId="14" fontId="12" fillId="9" borderId="4" xfId="0" applyNumberFormat="1" applyFont="1" applyFill="1" applyBorder="1" applyAlignment="1">
      <alignment horizontal="left" vertical="center"/>
    </xf>
    <xf numFmtId="14" fontId="12" fillId="9" borderId="5" xfId="0" applyNumberFormat="1" applyFont="1" applyFill="1" applyBorder="1" applyAlignment="1">
      <alignment horizontal="left" vertical="center"/>
    </xf>
    <xf numFmtId="0" fontId="7" fillId="6" borderId="2" xfId="0" applyFont="1" applyFill="1" applyBorder="1" applyAlignment="1">
      <alignment horizontal="left" vertical="top" wrapText="1"/>
    </xf>
    <xf numFmtId="0" fontId="7" fillId="6" borderId="6" xfId="0" applyFont="1" applyFill="1" applyBorder="1" applyAlignment="1">
      <alignment horizontal="left" vertical="top" wrapText="1"/>
    </xf>
    <xf numFmtId="14" fontId="7" fillId="6" borderId="2" xfId="0" applyNumberFormat="1" applyFont="1" applyFill="1" applyBorder="1" applyAlignment="1">
      <alignment horizontal="left" vertical="top" wrapText="1"/>
    </xf>
    <xf numFmtId="14" fontId="7" fillId="6" borderId="9" xfId="0" applyNumberFormat="1" applyFont="1" applyFill="1" applyBorder="1" applyAlignment="1">
      <alignment horizontal="left" vertical="top" wrapText="1"/>
    </xf>
    <xf numFmtId="14" fontId="7" fillId="6" borderId="6" xfId="0" applyNumberFormat="1"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9" borderId="3"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9" borderId="5" xfId="0" applyFont="1" applyFill="1" applyBorder="1" applyAlignment="1">
      <alignment horizontal="left" vertical="center" wrapText="1"/>
    </xf>
    <xf numFmtId="49" fontId="21" fillId="7" borderId="3" xfId="0" applyNumberFormat="1" applyFont="1" applyFill="1" applyBorder="1" applyAlignment="1">
      <alignment horizontal="center" vertical="top" wrapText="1"/>
    </xf>
    <xf numFmtId="49" fontId="21" fillId="7" borderId="4" xfId="0" applyNumberFormat="1" applyFont="1" applyFill="1" applyBorder="1" applyAlignment="1">
      <alignment horizontal="center" vertical="top" wrapText="1"/>
    </xf>
    <xf numFmtId="49" fontId="21" fillId="7" borderId="5" xfId="0" applyNumberFormat="1" applyFont="1" applyFill="1" applyBorder="1" applyAlignment="1">
      <alignment horizontal="center" vertical="top" wrapText="1"/>
    </xf>
    <xf numFmtId="0" fontId="13" fillId="0" borderId="2" xfId="0" applyFont="1" applyFill="1" applyBorder="1" applyAlignment="1">
      <alignment horizontal="left" vertical="top" wrapText="1"/>
    </xf>
    <xf numFmtId="0" fontId="13" fillId="0" borderId="6" xfId="0" applyFont="1" applyFill="1" applyBorder="1" applyAlignment="1">
      <alignment horizontal="left" vertical="top" wrapText="1"/>
    </xf>
    <xf numFmtId="0" fontId="32" fillId="9" borderId="3" xfId="0" applyFont="1" applyFill="1" applyBorder="1" applyAlignment="1">
      <alignment horizontal="center" vertical="center" wrapText="1"/>
    </xf>
    <xf numFmtId="0" fontId="32" fillId="9" borderId="5" xfId="0" applyFont="1" applyFill="1" applyBorder="1" applyAlignment="1">
      <alignment horizontal="center" vertical="center" wrapText="1"/>
    </xf>
    <xf numFmtId="0" fontId="3" fillId="9" borderId="3" xfId="0" applyFont="1" applyFill="1" applyBorder="1" applyAlignment="1">
      <alignment horizontal="left" vertical="center" wrapText="1"/>
    </xf>
    <xf numFmtId="0" fontId="3" fillId="9" borderId="4" xfId="0" applyFont="1" applyFill="1" applyBorder="1" applyAlignment="1">
      <alignment horizontal="left" vertical="center" wrapText="1"/>
    </xf>
    <xf numFmtId="0" fontId="3" fillId="9" borderId="5" xfId="0" applyFont="1" applyFill="1" applyBorder="1" applyAlignment="1">
      <alignment horizontal="left" vertical="center" wrapText="1"/>
    </xf>
    <xf numFmtId="0" fontId="7" fillId="7" borderId="3" xfId="0" applyFont="1" applyFill="1" applyBorder="1" applyAlignment="1">
      <alignment horizontal="center" vertical="top" wrapText="1"/>
    </xf>
    <xf numFmtId="0" fontId="7" fillId="7" borderId="4" xfId="0" applyFont="1" applyFill="1" applyBorder="1" applyAlignment="1">
      <alignment horizontal="center" vertical="top" wrapText="1"/>
    </xf>
    <xf numFmtId="0" fontId="7" fillId="7" borderId="5"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7" borderId="4" xfId="0" applyFont="1" applyFill="1" applyBorder="1" applyAlignment="1">
      <alignment horizontal="center" vertical="top" wrapText="1"/>
    </xf>
    <xf numFmtId="0" fontId="4" fillId="7" borderId="5" xfId="0" applyFont="1" applyFill="1" applyBorder="1" applyAlignment="1">
      <alignment horizontal="center" vertical="top" wrapText="1"/>
    </xf>
    <xf numFmtId="0" fontId="14" fillId="4" borderId="3" xfId="0" applyFont="1" applyFill="1" applyBorder="1" applyAlignment="1">
      <alignment horizontal="left" vertical="center" wrapText="1"/>
    </xf>
    <xf numFmtId="0" fontId="14" fillId="4" borderId="5" xfId="0" applyFont="1" applyFill="1" applyBorder="1" applyAlignment="1">
      <alignment horizontal="left" vertical="center" wrapText="1"/>
    </xf>
    <xf numFmtId="14" fontId="12" fillId="9" borderId="3" xfId="0" applyNumberFormat="1" applyFont="1" applyFill="1" applyBorder="1" applyAlignment="1">
      <alignment horizontal="left" vertical="top" wrapText="1"/>
    </xf>
    <xf numFmtId="14" fontId="12" fillId="9" borderId="4" xfId="0" applyNumberFormat="1" applyFont="1" applyFill="1" applyBorder="1" applyAlignment="1">
      <alignment horizontal="left" vertical="top" wrapText="1"/>
    </xf>
    <xf numFmtId="0" fontId="14" fillId="4" borderId="3" xfId="0" applyFont="1" applyFill="1" applyBorder="1" applyAlignment="1">
      <alignment horizontal="center" vertical="top" wrapText="1"/>
    </xf>
    <xf numFmtId="0" fontId="14" fillId="4" borderId="5" xfId="0" applyFont="1" applyFill="1" applyBorder="1" applyAlignment="1">
      <alignment horizontal="center" vertical="top" wrapText="1"/>
    </xf>
    <xf numFmtId="0" fontId="2" fillId="9" borderId="3" xfId="0" applyFont="1" applyFill="1" applyBorder="1" applyAlignment="1">
      <alignment horizontal="left" vertical="top" wrapText="1"/>
    </xf>
    <xf numFmtId="0" fontId="2" fillId="9" borderId="4" xfId="0" applyFont="1" applyFill="1" applyBorder="1" applyAlignment="1">
      <alignment horizontal="left" vertical="top" wrapText="1"/>
    </xf>
    <xf numFmtId="14" fontId="12" fillId="9" borderId="4" xfId="0" applyNumberFormat="1" applyFont="1" applyFill="1" applyBorder="1" applyAlignment="1">
      <alignment horizontal="center" vertical="center"/>
    </xf>
    <xf numFmtId="14" fontId="12" fillId="9" borderId="5" xfId="0" applyNumberFormat="1" applyFont="1" applyFill="1" applyBorder="1" applyAlignment="1">
      <alignment horizontal="center" vertical="center"/>
    </xf>
    <xf numFmtId="0" fontId="12" fillId="9" borderId="4"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3" xfId="0" applyFont="1" applyFill="1" applyBorder="1" applyAlignment="1">
      <alignment horizontal="left" vertical="center" wrapText="1"/>
    </xf>
    <xf numFmtId="0" fontId="12" fillId="9" borderId="4" xfId="0" applyFont="1" applyFill="1" applyBorder="1" applyAlignment="1">
      <alignment horizontal="left" vertical="center" wrapText="1"/>
    </xf>
    <xf numFmtId="0" fontId="12" fillId="9" borderId="5" xfId="0" applyFont="1" applyFill="1" applyBorder="1" applyAlignment="1">
      <alignment horizontal="left" vertical="center" wrapText="1"/>
    </xf>
  </cellXfs>
  <cellStyles count="15">
    <cellStyle name="Currency" xfId="5" builtinId="4"/>
    <cellStyle name="Followed Hyperlink" xfId="3" builtinId="9" hidden="1"/>
    <cellStyle name="Followed Hyperlink" xfId="4" builtinId="9" hidden="1"/>
    <cellStyle name="Hyperlink" xfId="2" builtinId="8"/>
    <cellStyle name="Normal" xfId="0" builtinId="0"/>
    <cellStyle name="Percent" xfId="1" builtinId="5"/>
    <cellStyle name="Valuuta 2" xfId="6"/>
    <cellStyle name="Valuuta 2 2" xfId="11"/>
    <cellStyle name="Valuuta 3" xfId="7"/>
    <cellStyle name="Valuuta 3 2" xfId="12"/>
    <cellStyle name="Valuuta 4" xfId="8"/>
    <cellStyle name="Valuuta 4 2" xfId="13"/>
    <cellStyle name="Valuuta 5" xfId="9"/>
    <cellStyle name="Valuuta 5 2" xfId="14"/>
    <cellStyle name="Valuuta 6"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topLeftCell="A31" zoomScale="110" zoomScaleNormal="110" workbookViewId="0">
      <selection activeCell="G37" sqref="G37"/>
    </sheetView>
  </sheetViews>
  <sheetFormatPr defaultRowHeight="15"/>
  <cols>
    <col min="1" max="1" width="73.140625" customWidth="1"/>
    <col min="2" max="2" width="10.85546875" customWidth="1"/>
    <col min="3" max="3" width="13.7109375" customWidth="1"/>
    <col min="4" max="4" width="10.5703125" customWidth="1"/>
    <col min="5" max="5" width="11" customWidth="1"/>
    <col min="6" max="6" width="19.140625" customWidth="1"/>
    <col min="7" max="7" width="23.42578125" customWidth="1"/>
    <col min="8" max="8" width="33.85546875" style="52" customWidth="1"/>
  </cols>
  <sheetData>
    <row r="1" spans="1:8">
      <c r="A1" s="1"/>
      <c r="B1" s="1"/>
      <c r="C1" s="1"/>
      <c r="D1" s="1"/>
      <c r="E1" s="1"/>
      <c r="F1" s="1"/>
      <c r="G1" s="1"/>
    </row>
    <row r="2" spans="1:8">
      <c r="A2" s="50" t="s">
        <v>454</v>
      </c>
      <c r="B2" s="1"/>
      <c r="C2" s="1"/>
      <c r="D2" s="1"/>
      <c r="E2" s="1"/>
      <c r="F2" s="1"/>
      <c r="G2" s="1"/>
    </row>
    <row r="3" spans="1:8">
      <c r="B3" s="1"/>
      <c r="C3" s="1"/>
      <c r="D3" s="1"/>
      <c r="E3" s="1"/>
      <c r="F3" s="1"/>
      <c r="G3" s="1"/>
    </row>
    <row r="4" spans="1:8">
      <c r="A4" s="1"/>
      <c r="B4" s="260" t="s">
        <v>398</v>
      </c>
      <c r="C4" s="260">
        <v>2016</v>
      </c>
      <c r="D4" s="260">
        <v>2017</v>
      </c>
      <c r="E4" s="260">
        <v>2018</v>
      </c>
      <c r="F4" s="260">
        <v>2019</v>
      </c>
      <c r="G4" s="260">
        <v>2020</v>
      </c>
    </row>
    <row r="5" spans="1:8" ht="31.5" customHeight="1">
      <c r="A5" s="157" t="s">
        <v>228</v>
      </c>
      <c r="B5" s="51"/>
      <c r="C5" s="51"/>
      <c r="D5" s="51"/>
      <c r="E5" s="51"/>
      <c r="F5" s="51"/>
      <c r="G5" s="51"/>
      <c r="H5" s="53"/>
    </row>
    <row r="6" spans="1:8" ht="25.5">
      <c r="A6" s="63" t="s">
        <v>63</v>
      </c>
      <c r="B6" s="86" t="s">
        <v>341</v>
      </c>
      <c r="C6" s="87">
        <v>2.1000000000000001E-2</v>
      </c>
      <c r="D6" s="87">
        <v>0.02</v>
      </c>
      <c r="E6" s="59" t="s">
        <v>64</v>
      </c>
      <c r="F6" s="59" t="s">
        <v>64</v>
      </c>
      <c r="G6" s="59" t="s">
        <v>64</v>
      </c>
      <c r="H6" s="243" t="s">
        <v>65</v>
      </c>
    </row>
    <row r="7" spans="1:8" ht="28.5" customHeight="1">
      <c r="A7" s="63" t="s">
        <v>66</v>
      </c>
      <c r="B7" s="86" t="s">
        <v>342</v>
      </c>
      <c r="C7" s="59">
        <v>38</v>
      </c>
      <c r="D7" s="59">
        <v>37</v>
      </c>
      <c r="E7" s="59" t="s">
        <v>67</v>
      </c>
      <c r="F7" s="59" t="s">
        <v>455</v>
      </c>
      <c r="G7" s="59" t="s">
        <v>455</v>
      </c>
      <c r="H7" s="243" t="s">
        <v>68</v>
      </c>
    </row>
    <row r="8" spans="1:8" ht="26.25" customHeight="1">
      <c r="A8" s="63" t="s">
        <v>69</v>
      </c>
      <c r="B8" s="134" t="s">
        <v>343</v>
      </c>
      <c r="C8" s="72" t="s">
        <v>189</v>
      </c>
      <c r="D8" s="72" t="s">
        <v>189</v>
      </c>
      <c r="E8" s="59" t="s">
        <v>401</v>
      </c>
      <c r="F8" s="59" t="s">
        <v>401</v>
      </c>
      <c r="G8" s="59" t="s">
        <v>401</v>
      </c>
      <c r="H8" s="243" t="s">
        <v>93</v>
      </c>
    </row>
    <row r="9" spans="1:8" ht="25.5">
      <c r="A9" s="63" t="s">
        <v>70</v>
      </c>
      <c r="B9" s="290" t="s">
        <v>344</v>
      </c>
      <c r="C9" s="86" t="s">
        <v>159</v>
      </c>
      <c r="D9" s="86" t="s">
        <v>159</v>
      </c>
      <c r="E9" s="72" t="s">
        <v>159</v>
      </c>
      <c r="F9" s="68" t="s">
        <v>415</v>
      </c>
      <c r="G9" s="68" t="s">
        <v>159</v>
      </c>
      <c r="H9" s="243" t="s">
        <v>416</v>
      </c>
    </row>
    <row r="10" spans="1:8" ht="25.5">
      <c r="A10" s="63" t="s">
        <v>71</v>
      </c>
      <c r="B10" s="86" t="s">
        <v>72</v>
      </c>
      <c r="C10" s="59" t="s">
        <v>159</v>
      </c>
      <c r="D10" s="59" t="s">
        <v>159</v>
      </c>
      <c r="E10" s="86" t="s">
        <v>159</v>
      </c>
      <c r="F10" s="86" t="s">
        <v>160</v>
      </c>
      <c r="G10" s="86" t="s">
        <v>159</v>
      </c>
      <c r="H10" s="243" t="s">
        <v>73</v>
      </c>
    </row>
    <row r="11" spans="1:8" ht="26.25">
      <c r="A11" s="64" t="s">
        <v>74</v>
      </c>
      <c r="B11" s="65"/>
      <c r="C11" s="66">
        <f>SUM(C12:C14)</f>
        <v>350720</v>
      </c>
      <c r="D11" s="66">
        <f t="shared" ref="D11:G11" si="0">SUM(D12:D14)</f>
        <v>267016</v>
      </c>
      <c r="E11" s="66">
        <f t="shared" si="0"/>
        <v>277726</v>
      </c>
      <c r="F11" s="66">
        <f t="shared" si="0"/>
        <v>110300</v>
      </c>
      <c r="G11" s="66">
        <f t="shared" si="0"/>
        <v>120300</v>
      </c>
      <c r="H11" s="67"/>
    </row>
    <row r="12" spans="1:8">
      <c r="A12" s="368" t="s">
        <v>41</v>
      </c>
      <c r="B12" s="294"/>
      <c r="C12" s="55">
        <v>72490</v>
      </c>
      <c r="D12" s="55">
        <v>8000</v>
      </c>
      <c r="E12" s="55">
        <v>108000</v>
      </c>
      <c r="F12" s="55">
        <v>98000</v>
      </c>
      <c r="G12" s="55">
        <v>108000</v>
      </c>
      <c r="H12" s="302"/>
    </row>
    <row r="13" spans="1:8">
      <c r="A13" s="368" t="s">
        <v>42</v>
      </c>
      <c r="B13" s="294"/>
      <c r="C13" s="55">
        <v>273230</v>
      </c>
      <c r="D13" s="55">
        <v>219016</v>
      </c>
      <c r="E13" s="55">
        <v>169726</v>
      </c>
      <c r="F13" s="55">
        <v>12300</v>
      </c>
      <c r="G13" s="55">
        <v>12300</v>
      </c>
      <c r="H13" s="302"/>
    </row>
    <row r="14" spans="1:8" ht="18" customHeight="1">
      <c r="A14" s="369" t="s">
        <v>48</v>
      </c>
      <c r="B14" s="72"/>
      <c r="C14" s="72">
        <v>5000</v>
      </c>
      <c r="D14" s="367">
        <v>40000</v>
      </c>
      <c r="E14" s="72">
        <v>0</v>
      </c>
      <c r="F14" s="72">
        <v>0</v>
      </c>
      <c r="G14" s="72">
        <v>0</v>
      </c>
      <c r="H14" s="366"/>
    </row>
    <row r="15" spans="1:8" ht="25.5">
      <c r="A15" s="242" t="s">
        <v>75</v>
      </c>
      <c r="B15" s="68" t="s">
        <v>76</v>
      </c>
      <c r="C15" s="135" t="s">
        <v>190</v>
      </c>
      <c r="D15" s="86" t="s">
        <v>159</v>
      </c>
      <c r="E15" s="86" t="s">
        <v>159</v>
      </c>
      <c r="F15" s="68" t="s">
        <v>159</v>
      </c>
      <c r="G15" s="68" t="s">
        <v>456</v>
      </c>
      <c r="H15" s="291" t="s">
        <v>77</v>
      </c>
    </row>
    <row r="16" spans="1:8" ht="25.5">
      <c r="A16" s="242" t="s">
        <v>78</v>
      </c>
      <c r="B16" s="68" t="s">
        <v>79</v>
      </c>
      <c r="C16" s="86" t="s">
        <v>159</v>
      </c>
      <c r="D16" s="86" t="s">
        <v>159</v>
      </c>
      <c r="E16" s="86" t="s">
        <v>159</v>
      </c>
      <c r="F16" s="68" t="s">
        <v>54</v>
      </c>
      <c r="G16" s="68" t="s">
        <v>159</v>
      </c>
      <c r="H16" s="286" t="s">
        <v>73</v>
      </c>
    </row>
    <row r="17" spans="1:8" ht="25.5">
      <c r="A17" s="242" t="s">
        <v>209</v>
      </c>
      <c r="B17" s="68" t="s">
        <v>12</v>
      </c>
      <c r="C17" s="68" t="s">
        <v>54</v>
      </c>
      <c r="D17" s="86" t="s">
        <v>159</v>
      </c>
      <c r="E17" s="86" t="s">
        <v>159</v>
      </c>
      <c r="F17" s="68" t="s">
        <v>159</v>
      </c>
      <c r="G17" s="68" t="s">
        <v>457</v>
      </c>
      <c r="H17" s="291" t="s">
        <v>77</v>
      </c>
    </row>
    <row r="18" spans="1:8" ht="35.25" customHeight="1">
      <c r="A18" s="242" t="s">
        <v>80</v>
      </c>
      <c r="B18" s="68" t="s">
        <v>13</v>
      </c>
      <c r="C18" s="68" t="s">
        <v>192</v>
      </c>
      <c r="D18" s="86" t="s">
        <v>159</v>
      </c>
      <c r="E18" s="86" t="s">
        <v>159</v>
      </c>
      <c r="F18" s="68" t="s">
        <v>459</v>
      </c>
      <c r="G18" s="68" t="s">
        <v>458</v>
      </c>
      <c r="H18" s="291" t="s">
        <v>77</v>
      </c>
    </row>
    <row r="19" spans="1:8" ht="55.5" customHeight="1">
      <c r="A19" s="242" t="s">
        <v>81</v>
      </c>
      <c r="B19" s="68" t="s">
        <v>82</v>
      </c>
      <c r="C19" s="68" t="s">
        <v>191</v>
      </c>
      <c r="D19" s="86" t="s">
        <v>159</v>
      </c>
      <c r="E19" s="68" t="s">
        <v>191</v>
      </c>
      <c r="F19" s="68" t="s">
        <v>459</v>
      </c>
      <c r="G19" s="68" t="s">
        <v>460</v>
      </c>
      <c r="H19" s="262" t="s">
        <v>83</v>
      </c>
    </row>
    <row r="20" spans="1:8" ht="51" customHeight="1">
      <c r="A20" s="242" t="s">
        <v>84</v>
      </c>
      <c r="B20" s="68" t="s">
        <v>85</v>
      </c>
      <c r="C20" s="68" t="s">
        <v>193</v>
      </c>
      <c r="D20" s="86" t="s">
        <v>159</v>
      </c>
      <c r="E20" s="68" t="s">
        <v>193</v>
      </c>
      <c r="F20" s="68" t="s">
        <v>159</v>
      </c>
      <c r="G20" s="68" t="s">
        <v>461</v>
      </c>
      <c r="H20" s="262" t="s">
        <v>83</v>
      </c>
    </row>
    <row r="21" spans="1:8" ht="26.25">
      <c r="A21" s="69" t="s">
        <v>43</v>
      </c>
      <c r="B21" s="70"/>
      <c r="C21" s="71">
        <f>SUM(C22:C24)</f>
        <v>1531958</v>
      </c>
      <c r="D21" s="71">
        <f t="shared" ref="D21:G21" si="1">SUM(D22:D24)</f>
        <v>1581800</v>
      </c>
      <c r="E21" s="71">
        <f t="shared" si="1"/>
        <v>1571800</v>
      </c>
      <c r="F21" s="71">
        <f t="shared" si="1"/>
        <v>1571800</v>
      </c>
      <c r="G21" s="71">
        <f t="shared" si="1"/>
        <v>1571800</v>
      </c>
      <c r="H21" s="173"/>
    </row>
    <row r="22" spans="1:8" s="212" customFormat="1">
      <c r="A22" s="319" t="s">
        <v>41</v>
      </c>
      <c r="B22" s="226"/>
      <c r="C22" s="55">
        <v>63390</v>
      </c>
      <c r="D22" s="55">
        <v>125000</v>
      </c>
      <c r="E22" s="55">
        <v>125000</v>
      </c>
      <c r="F22" s="55">
        <v>125000</v>
      </c>
      <c r="G22" s="55">
        <v>125000</v>
      </c>
      <c r="H22" s="244"/>
    </row>
    <row r="23" spans="1:8" s="212" customFormat="1">
      <c r="A23" s="319" t="s">
        <v>46</v>
      </c>
      <c r="B23" s="226"/>
      <c r="C23" s="379">
        <v>0</v>
      </c>
      <c r="D23" s="302">
        <v>0</v>
      </c>
      <c r="E23" s="302">
        <v>0</v>
      </c>
      <c r="F23" s="302">
        <v>0</v>
      </c>
      <c r="G23" s="302">
        <v>0</v>
      </c>
      <c r="H23" s="244"/>
    </row>
    <row r="24" spans="1:8" s="212" customFormat="1">
      <c r="A24" s="319" t="s">
        <v>42</v>
      </c>
      <c r="B24" s="54"/>
      <c r="C24" s="302">
        <v>1468568</v>
      </c>
      <c r="D24" s="302">
        <v>1456800</v>
      </c>
      <c r="E24" s="302">
        <v>1446800</v>
      </c>
      <c r="F24" s="302">
        <v>1446800</v>
      </c>
      <c r="G24" s="302">
        <v>1446800</v>
      </c>
      <c r="H24" s="238"/>
    </row>
    <row r="25" spans="1:8" ht="27.75" customHeight="1">
      <c r="A25" s="262" t="s">
        <v>86</v>
      </c>
      <c r="B25" s="68" t="s">
        <v>439</v>
      </c>
      <c r="C25" s="55" t="s">
        <v>438</v>
      </c>
      <c r="D25" s="55" t="s">
        <v>159</v>
      </c>
      <c r="E25" s="55" t="s">
        <v>159</v>
      </c>
      <c r="F25" s="55" t="s">
        <v>159</v>
      </c>
      <c r="G25" s="55" t="s">
        <v>438</v>
      </c>
      <c r="H25" s="291" t="s">
        <v>88</v>
      </c>
    </row>
    <row r="26" spans="1:8" ht="27" customHeight="1">
      <c r="A26" s="262" t="s">
        <v>89</v>
      </c>
      <c r="B26" s="292" t="s">
        <v>414</v>
      </c>
      <c r="C26" s="136" t="s">
        <v>159</v>
      </c>
      <c r="D26" s="136" t="s">
        <v>159</v>
      </c>
      <c r="E26" s="68" t="s">
        <v>90</v>
      </c>
      <c r="F26" s="68" t="s">
        <v>159</v>
      </c>
      <c r="G26" s="68" t="s">
        <v>462</v>
      </c>
      <c r="H26" s="262" t="s">
        <v>194</v>
      </c>
    </row>
    <row r="27" spans="1:8" s="261" customFormat="1" ht="23.25" customHeight="1">
      <c r="A27" s="262" t="s">
        <v>91</v>
      </c>
      <c r="B27" s="263" t="s">
        <v>399</v>
      </c>
      <c r="C27" s="68" t="s">
        <v>400</v>
      </c>
      <c r="D27" s="68" t="s">
        <v>92</v>
      </c>
      <c r="E27" s="72" t="s">
        <v>92</v>
      </c>
      <c r="F27" s="72" t="s">
        <v>92</v>
      </c>
      <c r="G27" s="72" t="s">
        <v>92</v>
      </c>
      <c r="H27" s="262" t="s">
        <v>93</v>
      </c>
    </row>
    <row r="28" spans="1:8" ht="24.75" customHeight="1">
      <c r="A28" s="262" t="s">
        <v>94</v>
      </c>
      <c r="B28" s="68" t="s">
        <v>439</v>
      </c>
      <c r="C28" s="55" t="s">
        <v>438</v>
      </c>
      <c r="D28" s="55" t="s">
        <v>438</v>
      </c>
      <c r="E28" s="55" t="s">
        <v>438</v>
      </c>
      <c r="F28" s="55" t="s">
        <v>438</v>
      </c>
      <c r="G28" s="55" t="s">
        <v>438</v>
      </c>
      <c r="H28" s="262" t="s">
        <v>95</v>
      </c>
    </row>
    <row r="29" spans="1:8" s="261" customFormat="1" ht="21.75" customHeight="1">
      <c r="A29" s="262" t="s">
        <v>155</v>
      </c>
      <c r="B29" s="263" t="s">
        <v>442</v>
      </c>
      <c r="C29" s="285" t="s">
        <v>195</v>
      </c>
      <c r="D29" s="285" t="s">
        <v>195</v>
      </c>
      <c r="E29" s="285" t="s">
        <v>195</v>
      </c>
      <c r="F29" s="136">
        <v>140</v>
      </c>
      <c r="G29" s="136">
        <v>140</v>
      </c>
      <c r="H29" s="262" t="s">
        <v>96</v>
      </c>
    </row>
    <row r="30" spans="1:8" ht="26.25">
      <c r="A30" s="69" t="s">
        <v>45</v>
      </c>
      <c r="B30" s="73"/>
      <c r="C30" s="71">
        <f>SUM(C31:C32)</f>
        <v>58250</v>
      </c>
      <c r="D30" s="71">
        <f>SUM(D31:D32)</f>
        <v>5250</v>
      </c>
      <c r="E30" s="71">
        <f>SUM(E31:E32)</f>
        <v>48842</v>
      </c>
      <c r="F30" s="71">
        <f t="shared" ref="F30:G30" si="2">SUM(F31:F32)</f>
        <v>48842</v>
      </c>
      <c r="G30" s="71">
        <f t="shared" si="2"/>
        <v>48842</v>
      </c>
      <c r="H30" s="173"/>
    </row>
    <row r="31" spans="1:8" s="212" customFormat="1">
      <c r="A31" s="319" t="s">
        <v>41</v>
      </c>
      <c r="B31" s="226"/>
      <c r="C31" s="55">
        <v>53500</v>
      </c>
      <c r="D31" s="55">
        <v>0</v>
      </c>
      <c r="E31" s="55">
        <v>3500</v>
      </c>
      <c r="F31" s="55">
        <v>3500</v>
      </c>
      <c r="G31" s="55">
        <v>3500</v>
      </c>
      <c r="H31" s="244"/>
    </row>
    <row r="32" spans="1:8" s="212" customFormat="1">
      <c r="A32" s="319" t="s">
        <v>42</v>
      </c>
      <c r="B32" s="54"/>
      <c r="C32" s="55">
        <v>4750</v>
      </c>
      <c r="D32" s="55">
        <v>5250</v>
      </c>
      <c r="E32" s="55">
        <v>45342</v>
      </c>
      <c r="F32" s="55">
        <v>45342</v>
      </c>
      <c r="G32" s="55">
        <v>45342</v>
      </c>
      <c r="H32" s="238"/>
    </row>
    <row r="33" spans="1:8" ht="25.5">
      <c r="A33" s="79" t="s">
        <v>97</v>
      </c>
      <c r="B33" s="68" t="s">
        <v>439</v>
      </c>
      <c r="C33" s="55" t="s">
        <v>438</v>
      </c>
      <c r="D33" s="55" t="s">
        <v>159</v>
      </c>
      <c r="E33" s="55" t="s">
        <v>159</v>
      </c>
      <c r="F33" s="55" t="s">
        <v>159</v>
      </c>
      <c r="G33" s="55" t="s">
        <v>438</v>
      </c>
      <c r="H33" s="291" t="s">
        <v>88</v>
      </c>
    </row>
    <row r="34" spans="1:8" ht="25.5">
      <c r="A34" s="79" t="s">
        <v>98</v>
      </c>
      <c r="B34" s="68" t="s">
        <v>99</v>
      </c>
      <c r="C34" s="55" t="s">
        <v>104</v>
      </c>
      <c r="D34" s="138" t="s">
        <v>159</v>
      </c>
      <c r="E34" s="72" t="s">
        <v>100</v>
      </c>
      <c r="F34" s="72" t="s">
        <v>159</v>
      </c>
      <c r="G34" s="72" t="s">
        <v>463</v>
      </c>
      <c r="H34" s="74" t="s">
        <v>101</v>
      </c>
    </row>
    <row r="35" spans="1:8" ht="25.5">
      <c r="A35" s="79" t="s">
        <v>102</v>
      </c>
      <c r="B35" s="68" t="s">
        <v>103</v>
      </c>
      <c r="C35" s="55" t="s">
        <v>196</v>
      </c>
      <c r="D35" s="138" t="s">
        <v>159</v>
      </c>
      <c r="E35" s="72" t="s">
        <v>104</v>
      </c>
      <c r="F35" s="72" t="s">
        <v>159</v>
      </c>
      <c r="G35" s="72" t="s">
        <v>464</v>
      </c>
      <c r="H35" s="74" t="s">
        <v>101</v>
      </c>
    </row>
    <row r="36" spans="1:8" ht="26.25">
      <c r="A36" s="69" t="s">
        <v>44</v>
      </c>
      <c r="B36" s="73"/>
      <c r="C36" s="71">
        <f>SUM(C37:C38)</f>
        <v>573040</v>
      </c>
      <c r="D36" s="71">
        <f t="shared" ref="D36:G36" si="3">SUM(D37:D38)</f>
        <v>665528</v>
      </c>
      <c r="E36" s="71">
        <f t="shared" si="3"/>
        <v>845004</v>
      </c>
      <c r="F36" s="71">
        <f t="shared" si="3"/>
        <v>634000</v>
      </c>
      <c r="G36" s="71">
        <f t="shared" si="3"/>
        <v>634000</v>
      </c>
      <c r="H36" s="173"/>
    </row>
    <row r="37" spans="1:8" s="212" customFormat="1">
      <c r="A37" s="320" t="s">
        <v>153</v>
      </c>
      <c r="B37" s="293"/>
      <c r="C37" s="294">
        <v>573040</v>
      </c>
      <c r="D37" s="294">
        <v>665528</v>
      </c>
      <c r="E37" s="294">
        <v>825004</v>
      </c>
      <c r="F37" s="294">
        <v>554000</v>
      </c>
      <c r="G37" s="294">
        <v>554000</v>
      </c>
      <c r="H37" s="244"/>
    </row>
    <row r="38" spans="1:8" s="212" customFormat="1">
      <c r="A38" s="320" t="s">
        <v>154</v>
      </c>
      <c r="B38" s="293"/>
      <c r="C38" s="55">
        <v>0</v>
      </c>
      <c r="D38" s="55">
        <v>0</v>
      </c>
      <c r="E38" s="55">
        <v>20000</v>
      </c>
      <c r="F38" s="55">
        <v>80000</v>
      </c>
      <c r="G38" s="55">
        <v>80000</v>
      </c>
      <c r="H38" s="244"/>
    </row>
    <row r="39" spans="1:8" s="212" customFormat="1">
      <c r="A39" s="242" t="s">
        <v>105</v>
      </c>
      <c r="B39" s="75" t="s">
        <v>106</v>
      </c>
      <c r="C39" s="272">
        <v>82</v>
      </c>
      <c r="D39" s="273">
        <v>78</v>
      </c>
      <c r="E39" s="68">
        <v>75</v>
      </c>
      <c r="F39" s="68">
        <v>75</v>
      </c>
      <c r="G39" s="68">
        <v>75</v>
      </c>
      <c r="H39" s="262" t="s">
        <v>107</v>
      </c>
    </row>
    <row r="40" spans="1:8">
      <c r="A40" s="242" t="s">
        <v>108</v>
      </c>
      <c r="B40" s="75" t="s">
        <v>109</v>
      </c>
      <c r="C40" s="138" t="s">
        <v>159</v>
      </c>
      <c r="D40" s="138" t="s">
        <v>159</v>
      </c>
      <c r="E40" s="68" t="s">
        <v>110</v>
      </c>
      <c r="F40" s="68" t="s">
        <v>466</v>
      </c>
      <c r="G40" s="68" t="s">
        <v>465</v>
      </c>
      <c r="H40" s="295" t="s">
        <v>111</v>
      </c>
    </row>
    <row r="41" spans="1:8" ht="25.5">
      <c r="A41" s="242" t="s">
        <v>112</v>
      </c>
      <c r="B41" s="75" t="s">
        <v>113</v>
      </c>
      <c r="C41" s="138" t="s">
        <v>159</v>
      </c>
      <c r="D41" s="138" t="s">
        <v>159</v>
      </c>
      <c r="E41" s="68" t="s">
        <v>114</v>
      </c>
      <c r="F41" s="68" t="s">
        <v>159</v>
      </c>
      <c r="G41" s="68" t="s">
        <v>467</v>
      </c>
      <c r="H41" s="74" t="s">
        <v>111</v>
      </c>
    </row>
    <row r="42" spans="1:8">
      <c r="A42" s="408" t="s">
        <v>40</v>
      </c>
      <c r="B42" s="409"/>
      <c r="C42" s="410">
        <f>SUM(C11+C21+C30+C36)</f>
        <v>2513968</v>
      </c>
      <c r="D42" s="410">
        <f>SUM(D11+D21+D30+D36)</f>
        <v>2519594</v>
      </c>
      <c r="E42" s="410">
        <f>SUM(E11+E21+E30+E36)</f>
        <v>2743372</v>
      </c>
      <c r="F42" s="410">
        <f>SUM(F11+F21+F30+F36)</f>
        <v>2364942</v>
      </c>
      <c r="G42" s="410">
        <f>SUM(G11+G21+G30+G36)</f>
        <v>2374942</v>
      </c>
      <c r="H42" s="173">
        <f>SUM(C42:G42)</f>
        <v>12516818</v>
      </c>
    </row>
    <row r="43" spans="1:8">
      <c r="A43" s="319" t="s">
        <v>41</v>
      </c>
      <c r="B43" s="226"/>
      <c r="C43" s="407">
        <f>SUM(C12+C22+C31+C37)</f>
        <v>762420</v>
      </c>
      <c r="D43" s="407">
        <f t="shared" ref="D43:G43" si="4">SUM(D12+D22+D31+D37)</f>
        <v>798528</v>
      </c>
      <c r="E43" s="407">
        <f t="shared" si="4"/>
        <v>1061504</v>
      </c>
      <c r="F43" s="407">
        <f t="shared" si="4"/>
        <v>780500</v>
      </c>
      <c r="G43" s="407">
        <f t="shared" si="4"/>
        <v>790500</v>
      </c>
      <c r="H43" s="302"/>
    </row>
    <row r="44" spans="1:8">
      <c r="A44" s="319" t="s">
        <v>46</v>
      </c>
      <c r="B44" s="226"/>
      <c r="C44" s="55">
        <v>0</v>
      </c>
      <c r="D44" s="55">
        <v>0</v>
      </c>
      <c r="E44" s="55">
        <v>0</v>
      </c>
      <c r="F44" s="55">
        <v>0</v>
      </c>
      <c r="G44" s="55">
        <v>0</v>
      </c>
      <c r="H44" s="302" t="s">
        <v>513</v>
      </c>
    </row>
    <row r="45" spans="1:8">
      <c r="A45" s="319" t="s">
        <v>42</v>
      </c>
      <c r="B45" s="226"/>
      <c r="C45" s="55">
        <f>SUM(C13+C24+C32+C38)</f>
        <v>1746548</v>
      </c>
      <c r="D45" s="55">
        <f t="shared" ref="D45:G45" si="5">SUM(D13+D24+D32+D38)</f>
        <v>1681066</v>
      </c>
      <c r="E45" s="55">
        <f t="shared" si="5"/>
        <v>1681868</v>
      </c>
      <c r="F45" s="55">
        <f t="shared" si="5"/>
        <v>1584442</v>
      </c>
      <c r="G45" s="55">
        <f t="shared" si="5"/>
        <v>1584442</v>
      </c>
      <c r="H45" s="302"/>
    </row>
    <row r="46" spans="1:8">
      <c r="A46" s="319" t="s">
        <v>48</v>
      </c>
      <c r="B46" s="226"/>
      <c r="C46" s="55">
        <v>5000</v>
      </c>
      <c r="D46" s="55">
        <v>40000</v>
      </c>
      <c r="E46" s="55">
        <v>0</v>
      </c>
      <c r="F46" s="55">
        <v>0</v>
      </c>
      <c r="G46" s="55">
        <v>0</v>
      </c>
      <c r="H46" s="302" t="s">
        <v>514</v>
      </c>
    </row>
    <row r="47" spans="1:8">
      <c r="A47" s="319" t="s">
        <v>49</v>
      </c>
      <c r="B47" s="54"/>
      <c r="C47" s="55">
        <v>0</v>
      </c>
      <c r="D47" s="55">
        <v>0</v>
      </c>
      <c r="E47" s="55">
        <v>0</v>
      </c>
      <c r="F47" s="55">
        <v>0</v>
      </c>
      <c r="G47" s="55">
        <v>0</v>
      </c>
      <c r="H47" s="302" t="s">
        <v>514</v>
      </c>
    </row>
    <row r="50" spans="4:4">
      <c r="D50" s="159"/>
    </row>
  </sheetData>
  <customSheetViews>
    <customSheetView guid="{711A64F8-68CA-4748-862D-A524A22B18E0}" scale="110" fitToPage="1" topLeftCell="A25">
      <selection activeCell="H42" sqref="H42"/>
      <pageMargins left="0.70866141732283472" right="0.70866141732283472" top="0.74803149606299213" bottom="0.74803149606299213" header="0.31496062992125984" footer="0.31496062992125984"/>
      <pageSetup paperSize="9" scale="66" fitToHeight="0" orientation="landscape" r:id="rId1"/>
    </customSheetView>
  </customSheetViews>
  <pageMargins left="0.70866141732283472" right="0.70866141732283472" top="0.74803149606299213" bottom="0.74803149606299213" header="0.31496062992125984" footer="0.31496062992125984"/>
  <pageSetup paperSize="9" scale="66" fitToHeight="0" orientation="landscape" r:id="rId2"/>
</worksheet>
</file>

<file path=xl/worksheets/sheet2.xml><?xml version="1.0" encoding="utf-8"?>
<worksheet xmlns="http://schemas.openxmlformats.org/spreadsheetml/2006/main" xmlns:r="http://schemas.openxmlformats.org/officeDocument/2006/relationships">
  <sheetPr>
    <pageSetUpPr fitToPage="1"/>
  </sheetPr>
  <dimension ref="A1:AC65"/>
  <sheetViews>
    <sheetView zoomScale="82" zoomScaleNormal="82" zoomScalePageLayoutView="120" workbookViewId="0">
      <pane ySplit="1" topLeftCell="A2" activePane="bottomLeft" state="frozen"/>
      <selection pane="bottomLeft" activeCell="H15" sqref="H15"/>
    </sheetView>
  </sheetViews>
  <sheetFormatPr defaultColWidth="8.85546875" defaultRowHeight="12.75" outlineLevelRow="2"/>
  <cols>
    <col min="1" max="1" width="35.7109375" style="149" customWidth="1"/>
    <col min="2" max="2" width="45.7109375" style="15" customWidth="1"/>
    <col min="3" max="3" width="9.28515625" style="16" customWidth="1"/>
    <col min="4" max="4" width="9.28515625" style="43" customWidth="1"/>
    <col min="5" max="5" width="9.42578125" style="16" customWidth="1"/>
    <col min="6" max="6" width="16.42578125" style="24" customWidth="1"/>
    <col min="7" max="7" width="17" style="16" customWidth="1"/>
    <col min="8" max="8" width="15.5703125" style="16" customWidth="1"/>
    <col min="9" max="10" width="20.5703125" style="16" customWidth="1"/>
    <col min="11" max="11" width="28.85546875" style="26" customWidth="1"/>
    <col min="12" max="12" width="13.5703125" style="16" customWidth="1"/>
    <col min="13" max="13" width="66.28515625" style="3" customWidth="1"/>
    <col min="14" max="16384" width="8.85546875" style="1"/>
  </cols>
  <sheetData>
    <row r="1" spans="1:13" s="99" customFormat="1" ht="39" customHeight="1">
      <c r="A1" s="20" t="s">
        <v>14</v>
      </c>
      <c r="B1" s="140" t="s">
        <v>0</v>
      </c>
      <c r="C1" s="20" t="s">
        <v>61</v>
      </c>
      <c r="D1" s="20" t="s">
        <v>1</v>
      </c>
      <c r="E1" s="20" t="s">
        <v>2</v>
      </c>
      <c r="F1" s="57" t="s">
        <v>336</v>
      </c>
      <c r="G1" s="57" t="s">
        <v>337</v>
      </c>
      <c r="H1" s="57" t="s">
        <v>338</v>
      </c>
      <c r="I1" s="57" t="s">
        <v>339</v>
      </c>
      <c r="J1" s="57" t="s">
        <v>453</v>
      </c>
      <c r="K1" s="20" t="s">
        <v>3</v>
      </c>
      <c r="L1" s="20" t="s">
        <v>15</v>
      </c>
      <c r="M1" s="20" t="s">
        <v>5</v>
      </c>
    </row>
    <row r="2" spans="1:13" s="99" customFormat="1" ht="31.5" customHeight="1">
      <c r="A2" s="417" t="s">
        <v>8</v>
      </c>
      <c r="B2" s="418"/>
      <c r="C2" s="100"/>
      <c r="D2" s="100"/>
      <c r="E2" s="100"/>
      <c r="F2" s="122">
        <f>SUM(F6+F28+F45+F59)</f>
        <v>350720</v>
      </c>
      <c r="G2" s="122">
        <f>SUM(G6+G28+G45+G59)-40000</f>
        <v>227016</v>
      </c>
      <c r="H2" s="122">
        <f>SUM(H6+H28+H45+H59)-100000</f>
        <v>177726</v>
      </c>
      <c r="I2" s="122">
        <f>SUM(I6+I28+I45+I59)-90000</f>
        <v>20300</v>
      </c>
      <c r="J2" s="122">
        <f>SUM(J6+J28+J45+J59)-100000</f>
        <v>20300</v>
      </c>
      <c r="K2" s="101">
        <f>SUM(F2:J2)</f>
        <v>796062</v>
      </c>
      <c r="L2" s="101"/>
      <c r="M2" s="103"/>
    </row>
    <row r="3" spans="1:13" s="99" customFormat="1" ht="18" customHeight="1">
      <c r="A3" s="417" t="s">
        <v>38</v>
      </c>
      <c r="B3" s="418"/>
      <c r="C3" s="88"/>
      <c r="D3" s="88"/>
      <c r="E3" s="88"/>
      <c r="F3" s="101">
        <v>0</v>
      </c>
      <c r="G3" s="101">
        <f>SUM(G8+G11+G50+G58+G15)</f>
        <v>40000</v>
      </c>
      <c r="H3" s="101">
        <f>SUM(H8+H11+H58)</f>
        <v>100000</v>
      </c>
      <c r="I3" s="101">
        <f>SUM(I8+I11+I23+I58)</f>
        <v>90000</v>
      </c>
      <c r="J3" s="101">
        <f>SUM(J8+J11+J58)</f>
        <v>100000</v>
      </c>
      <c r="K3" s="101">
        <f>SUM(F3:J3)</f>
        <v>330000</v>
      </c>
      <c r="L3" s="102"/>
      <c r="M3" s="103"/>
    </row>
    <row r="4" spans="1:13" s="99" customFormat="1" ht="18" customHeight="1">
      <c r="A4" s="417" t="s">
        <v>30</v>
      </c>
      <c r="B4" s="418"/>
      <c r="C4" s="100"/>
      <c r="D4" s="100"/>
      <c r="E4" s="100"/>
      <c r="F4" s="313">
        <f>SUM(F6+F28+F45+F59)</f>
        <v>350720</v>
      </c>
      <c r="G4" s="313">
        <f>SUM(G6+G28+G45+G59)</f>
        <v>267016</v>
      </c>
      <c r="H4" s="313">
        <f>SUM(H6+H28+H45+H59)</f>
        <v>277726</v>
      </c>
      <c r="I4" s="313">
        <f>SUM(I6+I28+I45+I59)</f>
        <v>110300</v>
      </c>
      <c r="J4" s="313">
        <f>SUM(J6+J28+J45+J59)</f>
        <v>120300</v>
      </c>
      <c r="K4" s="101">
        <f>SUM(F4:J4)</f>
        <v>1126062</v>
      </c>
      <c r="L4" s="102"/>
      <c r="M4" s="103"/>
    </row>
    <row r="5" spans="1:13" s="99" customFormat="1" ht="24.95" customHeight="1">
      <c r="A5" s="419" t="s">
        <v>322</v>
      </c>
      <c r="B5" s="420"/>
      <c r="C5" s="420"/>
      <c r="D5" s="420"/>
      <c r="E5" s="421"/>
      <c r="F5" s="105"/>
      <c r="G5" s="105"/>
      <c r="H5" s="105"/>
      <c r="I5" s="105"/>
      <c r="J5" s="105"/>
      <c r="K5" s="105"/>
      <c r="L5" s="106"/>
      <c r="M5" s="107"/>
    </row>
    <row r="6" spans="1:13" s="99" customFormat="1" ht="24.95" customHeight="1" outlineLevel="2">
      <c r="A6" s="422" t="s">
        <v>58</v>
      </c>
      <c r="B6" s="423"/>
      <c r="C6" s="423"/>
      <c r="D6" s="423"/>
      <c r="E6" s="424"/>
      <c r="F6" s="96">
        <f t="shared" ref="F6:K6" si="0">SUM(F8:F27)</f>
        <v>77190</v>
      </c>
      <c r="G6" s="96">
        <f t="shared" si="0"/>
        <v>48000</v>
      </c>
      <c r="H6" s="96">
        <f t="shared" si="0"/>
        <v>108000</v>
      </c>
      <c r="I6" s="96">
        <f t="shared" si="0"/>
        <v>98000</v>
      </c>
      <c r="J6" s="96">
        <f t="shared" si="0"/>
        <v>108000</v>
      </c>
      <c r="K6" s="96">
        <f t="shared" si="0"/>
        <v>439190</v>
      </c>
      <c r="L6" s="97"/>
      <c r="M6" s="98"/>
    </row>
    <row r="7" spans="1:13" s="99" customFormat="1" ht="36" customHeight="1" outlineLevel="2">
      <c r="A7" s="162"/>
      <c r="B7" s="141" t="s">
        <v>444</v>
      </c>
      <c r="C7" s="434" t="s">
        <v>490</v>
      </c>
      <c r="D7" s="435"/>
      <c r="E7" s="436"/>
      <c r="F7" s="311"/>
      <c r="G7" s="187"/>
      <c r="H7" s="91"/>
      <c r="I7" s="186"/>
      <c r="J7" s="296"/>
      <c r="K7" s="186" t="s">
        <v>489</v>
      </c>
      <c r="L7" s="113"/>
      <c r="M7" s="92" t="s">
        <v>445</v>
      </c>
    </row>
    <row r="8" spans="1:13" s="163" customFormat="1" ht="173.25" customHeight="1" outlineLevel="2">
      <c r="A8" s="439" t="s">
        <v>447</v>
      </c>
      <c r="B8" s="6" t="s">
        <v>369</v>
      </c>
      <c r="C8" s="160" t="s">
        <v>314</v>
      </c>
      <c r="D8" s="209" t="s">
        <v>238</v>
      </c>
      <c r="E8" s="7" t="s">
        <v>59</v>
      </c>
      <c r="F8" s="207">
        <v>63690</v>
      </c>
      <c r="G8" s="177">
        <v>0</v>
      </c>
      <c r="H8" s="60">
        <v>100000</v>
      </c>
      <c r="I8" s="269">
        <v>50000</v>
      </c>
      <c r="J8" s="60">
        <v>100000</v>
      </c>
      <c r="K8" s="206">
        <f>SUM(F8:J8)</f>
        <v>313690</v>
      </c>
      <c r="L8" s="207"/>
      <c r="M8" s="225" t="s">
        <v>521</v>
      </c>
    </row>
    <row r="9" spans="1:13" s="56" customFormat="1" ht="136.5" customHeight="1" outlineLevel="2">
      <c r="A9" s="440"/>
      <c r="B9" s="249" t="s">
        <v>370</v>
      </c>
      <c r="C9" s="180">
        <v>20</v>
      </c>
      <c r="D9" s="179" t="s">
        <v>22</v>
      </c>
      <c r="E9" s="192" t="s">
        <v>6</v>
      </c>
      <c r="F9" s="244">
        <v>0</v>
      </c>
      <c r="G9" s="177">
        <v>0</v>
      </c>
      <c r="H9" s="177">
        <v>0</v>
      </c>
      <c r="I9" s="177">
        <v>0</v>
      </c>
      <c r="J9" s="177">
        <v>0</v>
      </c>
      <c r="K9" s="206">
        <f t="shared" ref="K9:K27" si="1">SUM(F9:J9)</f>
        <v>0</v>
      </c>
      <c r="L9" s="207"/>
      <c r="M9" s="225" t="s">
        <v>515</v>
      </c>
    </row>
    <row r="10" spans="1:13" s="56" customFormat="1" ht="98.25" customHeight="1" outlineLevel="2">
      <c r="A10" s="440"/>
      <c r="B10" s="288" t="s">
        <v>371</v>
      </c>
      <c r="C10" s="243">
        <v>20</v>
      </c>
      <c r="D10" s="196" t="s">
        <v>313</v>
      </c>
      <c r="E10" s="243" t="s">
        <v>298</v>
      </c>
      <c r="F10" s="243">
        <v>0</v>
      </c>
      <c r="G10" s="243">
        <v>0</v>
      </c>
      <c r="H10" s="243">
        <v>0</v>
      </c>
      <c r="I10" s="243">
        <v>0</v>
      </c>
      <c r="J10" s="243">
        <v>0</v>
      </c>
      <c r="K10" s="206">
        <f t="shared" si="1"/>
        <v>0</v>
      </c>
      <c r="L10" s="207"/>
      <c r="M10" s="225" t="s">
        <v>522</v>
      </c>
    </row>
    <row r="11" spans="1:13" s="56" customFormat="1" ht="57.75" customHeight="1" outlineLevel="2">
      <c r="A11" s="440"/>
      <c r="B11" s="6" t="s">
        <v>372</v>
      </c>
      <c r="C11" s="77">
        <v>20</v>
      </c>
      <c r="D11" s="44" t="s">
        <v>22</v>
      </c>
      <c r="E11" s="7" t="s">
        <v>6</v>
      </c>
      <c r="F11" s="10">
        <v>1500</v>
      </c>
      <c r="G11" s="177">
        <v>0</v>
      </c>
      <c r="H11" s="177">
        <v>0</v>
      </c>
      <c r="I11" s="177">
        <v>0</v>
      </c>
      <c r="J11" s="177">
        <v>0</v>
      </c>
      <c r="K11" s="206">
        <f t="shared" si="1"/>
        <v>1500</v>
      </c>
      <c r="L11" s="207"/>
      <c r="M11" s="225" t="s">
        <v>525</v>
      </c>
    </row>
    <row r="12" spans="1:13" s="30" customFormat="1" ht="36" customHeight="1" outlineLevel="2">
      <c r="A12" s="440"/>
      <c r="B12" s="289" t="s">
        <v>373</v>
      </c>
      <c r="C12" s="208">
        <v>20</v>
      </c>
      <c r="D12" s="209" t="s">
        <v>234</v>
      </c>
      <c r="E12" s="208" t="s">
        <v>11</v>
      </c>
      <c r="F12" s="207">
        <v>0</v>
      </c>
      <c r="G12" s="207">
        <v>0</v>
      </c>
      <c r="H12" s="207">
        <v>0</v>
      </c>
      <c r="I12" s="207">
        <v>0</v>
      </c>
      <c r="J12" s="207">
        <v>0</v>
      </c>
      <c r="K12" s="206">
        <f t="shared" si="1"/>
        <v>0</v>
      </c>
      <c r="L12" s="12"/>
      <c r="M12" s="225" t="s">
        <v>523</v>
      </c>
    </row>
    <row r="13" spans="1:13" s="30" customFormat="1" ht="47.25" customHeight="1" outlineLevel="2">
      <c r="A13" s="440"/>
      <c r="B13" s="287" t="s">
        <v>374</v>
      </c>
      <c r="C13" s="128"/>
      <c r="D13" s="209"/>
      <c r="E13" s="208" t="s">
        <v>161</v>
      </c>
      <c r="F13" s="207">
        <v>0</v>
      </c>
      <c r="G13" s="207">
        <v>0</v>
      </c>
      <c r="H13" s="207">
        <v>0</v>
      </c>
      <c r="I13" s="207">
        <v>0</v>
      </c>
      <c r="J13" s="207">
        <v>0</v>
      </c>
      <c r="K13" s="206">
        <f t="shared" si="1"/>
        <v>0</v>
      </c>
      <c r="L13" s="207" t="s">
        <v>16</v>
      </c>
      <c r="M13" s="225" t="s">
        <v>534</v>
      </c>
    </row>
    <row r="14" spans="1:13" s="30" customFormat="1" ht="63.75" customHeight="1" outlineLevel="2">
      <c r="A14" s="440"/>
      <c r="B14" s="287" t="s">
        <v>375</v>
      </c>
      <c r="C14" s="77">
        <v>20</v>
      </c>
      <c r="D14" s="44" t="s">
        <v>22</v>
      </c>
      <c r="E14" s="7" t="s">
        <v>6</v>
      </c>
      <c r="F14" s="10">
        <v>0</v>
      </c>
      <c r="G14" s="10">
        <v>0</v>
      </c>
      <c r="H14" s="10">
        <v>0</v>
      </c>
      <c r="I14" s="10">
        <v>0</v>
      </c>
      <c r="J14" s="10">
        <v>0</v>
      </c>
      <c r="K14" s="206">
        <f t="shared" si="1"/>
        <v>0</v>
      </c>
      <c r="L14" s="207"/>
      <c r="M14" s="225" t="s">
        <v>345</v>
      </c>
    </row>
    <row r="15" spans="1:13" s="30" customFormat="1" ht="78" customHeight="1" outlineLevel="2">
      <c r="A15" s="440"/>
      <c r="B15" s="40" t="s">
        <v>512</v>
      </c>
      <c r="C15" s="63"/>
      <c r="D15" s="63"/>
      <c r="E15" s="37" t="s">
        <v>9</v>
      </c>
      <c r="F15" s="363">
        <v>5000</v>
      </c>
      <c r="G15" s="364">
        <v>40000</v>
      </c>
      <c r="H15" s="363">
        <v>0</v>
      </c>
      <c r="I15" s="363">
        <v>0</v>
      </c>
      <c r="J15" s="363">
        <v>0</v>
      </c>
      <c r="K15" s="206">
        <f t="shared" si="1"/>
        <v>45000</v>
      </c>
      <c r="L15" s="363"/>
      <c r="M15" s="40" t="s">
        <v>608</v>
      </c>
    </row>
    <row r="16" spans="1:13" s="30" customFormat="1" ht="51.75" customHeight="1" outlineLevel="2">
      <c r="A16" s="439" t="s">
        <v>148</v>
      </c>
      <c r="B16" s="142" t="s">
        <v>210</v>
      </c>
      <c r="C16" s="77">
        <v>20</v>
      </c>
      <c r="D16" s="42" t="s">
        <v>22</v>
      </c>
      <c r="E16" s="7" t="s">
        <v>6</v>
      </c>
      <c r="F16" s="10">
        <v>0</v>
      </c>
      <c r="G16" s="10">
        <v>0</v>
      </c>
      <c r="H16" s="10">
        <v>0</v>
      </c>
      <c r="I16" s="10">
        <v>0</v>
      </c>
      <c r="J16" s="10">
        <v>0</v>
      </c>
      <c r="K16" s="206">
        <f t="shared" si="1"/>
        <v>0</v>
      </c>
      <c r="L16" s="9" t="s">
        <v>31</v>
      </c>
      <c r="M16" s="225" t="s">
        <v>526</v>
      </c>
    </row>
    <row r="17" spans="1:13" s="30" customFormat="1" ht="57.75" customHeight="1" outlineLevel="2">
      <c r="A17" s="440"/>
      <c r="B17" s="142" t="s">
        <v>229</v>
      </c>
      <c r="C17" s="77">
        <v>20</v>
      </c>
      <c r="D17" s="42" t="s">
        <v>22</v>
      </c>
      <c r="E17" s="7" t="s">
        <v>295</v>
      </c>
      <c r="F17" s="49">
        <v>0</v>
      </c>
      <c r="G17" s="49">
        <v>0</v>
      </c>
      <c r="H17" s="49">
        <v>0</v>
      </c>
      <c r="I17" s="49">
        <v>0</v>
      </c>
      <c r="J17" s="49">
        <v>0</v>
      </c>
      <c r="K17" s="206">
        <f t="shared" si="1"/>
        <v>0</v>
      </c>
      <c r="L17" s="9"/>
      <c r="M17" s="225" t="s">
        <v>528</v>
      </c>
    </row>
    <row r="18" spans="1:13" s="30" customFormat="1" ht="40.5" customHeight="1" outlineLevel="2">
      <c r="A18" s="440"/>
      <c r="B18" s="144" t="s">
        <v>230</v>
      </c>
      <c r="C18" s="77">
        <v>20</v>
      </c>
      <c r="D18" s="42" t="s">
        <v>22</v>
      </c>
      <c r="E18" s="19" t="s">
        <v>6</v>
      </c>
      <c r="F18" s="9" t="s">
        <v>4</v>
      </c>
      <c r="G18" s="207">
        <v>0</v>
      </c>
      <c r="H18" s="12">
        <v>0</v>
      </c>
      <c r="I18" s="12">
        <v>0</v>
      </c>
      <c r="J18" s="12">
        <v>0</v>
      </c>
      <c r="K18" s="206">
        <f t="shared" si="1"/>
        <v>0</v>
      </c>
      <c r="L18" s="9"/>
      <c r="M18" s="225" t="s">
        <v>527</v>
      </c>
    </row>
    <row r="19" spans="1:13" s="30" customFormat="1" ht="48.75" customHeight="1" outlineLevel="2">
      <c r="A19" s="441"/>
      <c r="B19" s="143" t="s">
        <v>279</v>
      </c>
      <c r="C19" s="77">
        <v>20</v>
      </c>
      <c r="D19" s="42" t="s">
        <v>22</v>
      </c>
      <c r="E19" s="192" t="s">
        <v>419</v>
      </c>
      <c r="F19" s="49" t="s">
        <v>4</v>
      </c>
      <c r="G19" s="49">
        <v>0</v>
      </c>
      <c r="H19" s="276" t="s">
        <v>4</v>
      </c>
      <c r="I19" s="276" t="s">
        <v>403</v>
      </c>
      <c r="J19" s="276" t="s">
        <v>4</v>
      </c>
      <c r="K19" s="206">
        <f t="shared" si="1"/>
        <v>0</v>
      </c>
      <c r="L19" s="9"/>
      <c r="M19" s="225" t="s">
        <v>529</v>
      </c>
    </row>
    <row r="20" spans="1:13" s="30" customFormat="1" ht="57.75" customHeight="1" outlineLevel="2">
      <c r="A20" s="442" t="s">
        <v>149</v>
      </c>
      <c r="B20" s="142" t="s">
        <v>302</v>
      </c>
      <c r="C20" s="77">
        <v>20</v>
      </c>
      <c r="D20" s="42" t="s">
        <v>22</v>
      </c>
      <c r="E20" s="7" t="s">
        <v>6</v>
      </c>
      <c r="F20" s="10">
        <v>0</v>
      </c>
      <c r="G20" s="10">
        <v>0</v>
      </c>
      <c r="H20" s="10">
        <v>0</v>
      </c>
      <c r="I20" s="10">
        <v>0</v>
      </c>
      <c r="J20" s="10">
        <v>0</v>
      </c>
      <c r="K20" s="206">
        <f t="shared" si="1"/>
        <v>0</v>
      </c>
      <c r="L20" s="9"/>
      <c r="M20" s="40" t="s">
        <v>530</v>
      </c>
    </row>
    <row r="21" spans="1:13" s="30" customFormat="1" ht="41.25" customHeight="1" outlineLevel="2">
      <c r="A21" s="443"/>
      <c r="B21" s="144" t="s">
        <v>299</v>
      </c>
      <c r="C21" s="126"/>
      <c r="D21" s="127"/>
      <c r="E21" s="19" t="s">
        <v>161</v>
      </c>
      <c r="F21" s="9">
        <v>0</v>
      </c>
      <c r="G21" s="9">
        <v>0</v>
      </c>
      <c r="H21" s="9">
        <v>0</v>
      </c>
      <c r="I21" s="9">
        <v>0</v>
      </c>
      <c r="J21" s="207">
        <v>0</v>
      </c>
      <c r="K21" s="206">
        <f t="shared" si="1"/>
        <v>0</v>
      </c>
      <c r="L21" s="9" t="s">
        <v>16</v>
      </c>
      <c r="M21" s="40" t="s">
        <v>533</v>
      </c>
    </row>
    <row r="22" spans="1:13" s="30" customFormat="1" ht="51" customHeight="1" outlineLevel="2">
      <c r="A22" s="443"/>
      <c r="B22" s="142" t="s">
        <v>162</v>
      </c>
      <c r="C22" s="77">
        <v>20</v>
      </c>
      <c r="D22" s="42" t="s">
        <v>22</v>
      </c>
      <c r="E22" s="7" t="s">
        <v>115</v>
      </c>
      <c r="F22" s="10">
        <v>4000</v>
      </c>
      <c r="G22" s="10">
        <v>5000</v>
      </c>
      <c r="H22" s="10">
        <v>5000</v>
      </c>
      <c r="I22" s="177">
        <v>5000</v>
      </c>
      <c r="J22" s="177">
        <v>5000</v>
      </c>
      <c r="K22" s="206">
        <f t="shared" si="1"/>
        <v>24000</v>
      </c>
      <c r="L22" s="9"/>
      <c r="M22" s="225" t="s">
        <v>346</v>
      </c>
    </row>
    <row r="23" spans="1:13" s="30" customFormat="1" ht="37.5" customHeight="1" outlineLevel="2">
      <c r="A23" s="443"/>
      <c r="B23" s="142" t="s">
        <v>402</v>
      </c>
      <c r="C23" s="77">
        <v>20</v>
      </c>
      <c r="D23" s="42" t="s">
        <v>22</v>
      </c>
      <c r="E23" s="7" t="s">
        <v>6</v>
      </c>
      <c r="F23" s="10" t="s">
        <v>4</v>
      </c>
      <c r="G23" s="10" t="s">
        <v>4</v>
      </c>
      <c r="H23" s="10" t="s">
        <v>4</v>
      </c>
      <c r="I23" s="281">
        <v>40000</v>
      </c>
      <c r="J23" s="12" t="s">
        <v>4</v>
      </c>
      <c r="K23" s="206">
        <f t="shared" si="1"/>
        <v>40000</v>
      </c>
      <c r="L23" s="9"/>
      <c r="M23" s="242" t="s">
        <v>259</v>
      </c>
    </row>
    <row r="24" spans="1:13" s="30" customFormat="1" ht="107.25" customHeight="1" outlineLevel="2">
      <c r="A24" s="443"/>
      <c r="B24" s="250" t="s">
        <v>377</v>
      </c>
      <c r="C24" s="243" t="s">
        <v>318</v>
      </c>
      <c r="D24" s="196" t="s">
        <v>317</v>
      </c>
      <c r="E24" s="243" t="s">
        <v>62</v>
      </c>
      <c r="F24" s="244" t="s">
        <v>4</v>
      </c>
      <c r="G24" s="244">
        <v>0</v>
      </c>
      <c r="H24" s="244" t="s">
        <v>4</v>
      </c>
      <c r="I24" s="244" t="s">
        <v>4</v>
      </c>
      <c r="J24" s="244" t="s">
        <v>4</v>
      </c>
      <c r="K24" s="206">
        <f t="shared" si="1"/>
        <v>0</v>
      </c>
      <c r="L24" s="244"/>
      <c r="M24" s="242" t="s">
        <v>531</v>
      </c>
    </row>
    <row r="25" spans="1:13" s="30" customFormat="1" ht="39" customHeight="1" outlineLevel="2">
      <c r="A25" s="443"/>
      <c r="B25" s="250" t="s">
        <v>378</v>
      </c>
      <c r="C25" s="243">
        <v>40</v>
      </c>
      <c r="D25" s="196" t="s">
        <v>313</v>
      </c>
      <c r="E25" s="243" t="s">
        <v>7</v>
      </c>
      <c r="F25" s="244" t="s">
        <v>4</v>
      </c>
      <c r="G25" s="244" t="s">
        <v>4</v>
      </c>
      <c r="H25" s="244" t="s">
        <v>4</v>
      </c>
      <c r="I25" s="198">
        <v>0</v>
      </c>
      <c r="J25" s="198" t="s">
        <v>4</v>
      </c>
      <c r="K25" s="206">
        <f t="shared" si="1"/>
        <v>0</v>
      </c>
      <c r="L25" s="244"/>
      <c r="M25" s="242" t="s">
        <v>503</v>
      </c>
    </row>
    <row r="26" spans="1:13" s="30" customFormat="1" ht="54" customHeight="1" outlineLevel="2">
      <c r="A26" s="444"/>
      <c r="B26" s="145" t="s">
        <v>379</v>
      </c>
      <c r="C26" s="77">
        <v>20</v>
      </c>
      <c r="D26" s="42" t="s">
        <v>22</v>
      </c>
      <c r="E26" s="7" t="s">
        <v>6</v>
      </c>
      <c r="F26" s="10">
        <v>3000</v>
      </c>
      <c r="G26" s="10">
        <v>3000</v>
      </c>
      <c r="H26" s="177">
        <v>3000</v>
      </c>
      <c r="I26" s="177">
        <v>3000</v>
      </c>
      <c r="J26" s="177">
        <v>3000</v>
      </c>
      <c r="K26" s="206">
        <f t="shared" si="1"/>
        <v>15000</v>
      </c>
      <c r="L26" s="9"/>
      <c r="M26" s="225" t="s">
        <v>352</v>
      </c>
    </row>
    <row r="27" spans="1:13" s="31" customFormat="1" ht="69.75" customHeight="1" outlineLevel="2">
      <c r="A27" s="137" t="s">
        <v>309</v>
      </c>
      <c r="B27" s="129" t="s">
        <v>276</v>
      </c>
      <c r="C27" s="49">
        <v>20</v>
      </c>
      <c r="D27" s="80"/>
      <c r="E27" s="49" t="s">
        <v>57</v>
      </c>
      <c r="F27" s="49">
        <v>0</v>
      </c>
      <c r="G27" s="49">
        <v>0</v>
      </c>
      <c r="H27" s="49">
        <v>0</v>
      </c>
      <c r="I27" s="49">
        <v>0</v>
      </c>
      <c r="J27" s="49">
        <v>0</v>
      </c>
      <c r="K27" s="206">
        <f t="shared" si="1"/>
        <v>0</v>
      </c>
      <c r="L27" s="7" t="s">
        <v>278</v>
      </c>
      <c r="M27" s="321" t="s">
        <v>532</v>
      </c>
    </row>
    <row r="28" spans="1:13" s="110" customFormat="1" ht="24.95" customHeight="1" outlineLevel="1">
      <c r="A28" s="447" t="s">
        <v>211</v>
      </c>
      <c r="B28" s="448"/>
      <c r="C28" s="448"/>
      <c r="D28" s="448"/>
      <c r="E28" s="449"/>
      <c r="F28" s="96">
        <f>SUM(F33:F44)</f>
        <v>232039</v>
      </c>
      <c r="G28" s="96">
        <f>SUM(G33:G44)</f>
        <v>211016</v>
      </c>
      <c r="H28" s="96">
        <f>SUM(H33:H44)</f>
        <v>161726</v>
      </c>
      <c r="I28" s="96">
        <f>SUM(I33:I44)</f>
        <v>4300</v>
      </c>
      <c r="J28" s="96">
        <f>SUM(J33:J44)</f>
        <v>4300</v>
      </c>
      <c r="K28" s="264">
        <f>SUM(F28:J28)</f>
        <v>613381</v>
      </c>
      <c r="L28" s="95"/>
      <c r="M28" s="109"/>
    </row>
    <row r="29" spans="1:13" s="81" customFormat="1" ht="28.5" customHeight="1" outlineLevel="1">
      <c r="A29" s="90"/>
      <c r="B29" s="146" t="s">
        <v>340</v>
      </c>
      <c r="C29" s="425" t="s">
        <v>517</v>
      </c>
      <c r="D29" s="426"/>
      <c r="E29" s="427"/>
      <c r="F29" s="296"/>
      <c r="G29" s="296"/>
      <c r="H29" s="296"/>
      <c r="I29" s="296"/>
      <c r="J29" s="296" t="s">
        <v>518</v>
      </c>
      <c r="K29" s="310"/>
      <c r="L29" s="296"/>
      <c r="M29" s="315" t="s">
        <v>133</v>
      </c>
    </row>
    <row r="30" spans="1:13" s="81" customFormat="1" ht="24.75" customHeight="1" outlineLevel="1">
      <c r="A30" s="90"/>
      <c r="B30" s="146" t="s">
        <v>135</v>
      </c>
      <c r="C30" s="425" t="s">
        <v>175</v>
      </c>
      <c r="D30" s="426"/>
      <c r="E30" s="427"/>
      <c r="F30" s="91"/>
      <c r="G30" s="91"/>
      <c r="H30" s="91"/>
      <c r="I30" s="186"/>
      <c r="J30" s="296" t="s">
        <v>87</v>
      </c>
      <c r="K30" s="210"/>
      <c r="L30" s="186"/>
      <c r="M30" s="314" t="s">
        <v>136</v>
      </c>
    </row>
    <row r="31" spans="1:13" s="81" customFormat="1" ht="46.5" customHeight="1" outlineLevel="1">
      <c r="A31" s="90"/>
      <c r="B31" s="146" t="s">
        <v>328</v>
      </c>
      <c r="C31" s="425" t="s">
        <v>172</v>
      </c>
      <c r="D31" s="426"/>
      <c r="E31" s="427"/>
      <c r="F31" s="91"/>
      <c r="G31" s="91"/>
      <c r="H31" s="94"/>
      <c r="I31" s="94"/>
      <c r="J31" s="309" t="s">
        <v>303</v>
      </c>
      <c r="K31" s="210"/>
      <c r="L31" s="186"/>
      <c r="M31" s="314" t="s">
        <v>158</v>
      </c>
    </row>
    <row r="32" spans="1:13" s="81" customFormat="1" ht="31.5" customHeight="1" outlineLevel="1">
      <c r="A32" s="90"/>
      <c r="B32" s="146" t="s">
        <v>137</v>
      </c>
      <c r="C32" s="425" t="s">
        <v>175</v>
      </c>
      <c r="D32" s="426"/>
      <c r="E32" s="427"/>
      <c r="F32" s="91"/>
      <c r="G32" s="91"/>
      <c r="H32" s="91"/>
      <c r="I32" s="186"/>
      <c r="J32" s="296" t="s">
        <v>491</v>
      </c>
      <c r="K32" s="210"/>
      <c r="L32" s="186"/>
      <c r="M32" s="314" t="s">
        <v>138</v>
      </c>
    </row>
    <row r="33" spans="1:29" s="32" customFormat="1" ht="56.25" customHeight="1" outlineLevel="1">
      <c r="A33" s="270" t="s">
        <v>330</v>
      </c>
      <c r="B33" s="144" t="s">
        <v>441</v>
      </c>
      <c r="C33" s="77">
        <v>20</v>
      </c>
      <c r="D33" s="44" t="s">
        <v>22</v>
      </c>
      <c r="E33" s="208" t="s">
        <v>176</v>
      </c>
      <c r="F33" s="244" t="s">
        <v>4</v>
      </c>
      <c r="G33" s="244">
        <v>0</v>
      </c>
      <c r="H33" s="244" t="s">
        <v>4</v>
      </c>
      <c r="I33" s="198" t="s">
        <v>4</v>
      </c>
      <c r="J33" s="198" t="s">
        <v>4</v>
      </c>
      <c r="K33" s="266">
        <f>SUM(F33:J33)</f>
        <v>0</v>
      </c>
      <c r="L33" s="207"/>
      <c r="M33" s="225" t="s">
        <v>535</v>
      </c>
    </row>
    <row r="34" spans="1:29" s="39" customFormat="1" ht="49.5" customHeight="1" outlineLevel="1">
      <c r="A34" s="442" t="s">
        <v>134</v>
      </c>
      <c r="B34" s="235" t="s">
        <v>304</v>
      </c>
      <c r="C34" s="180"/>
      <c r="D34" s="179"/>
      <c r="E34" s="237" t="s">
        <v>288</v>
      </c>
      <c r="F34" s="239">
        <v>0</v>
      </c>
      <c r="G34" s="239" t="s">
        <v>4</v>
      </c>
      <c r="H34" s="239" t="s">
        <v>4</v>
      </c>
      <c r="I34" s="198" t="s">
        <v>4</v>
      </c>
      <c r="J34" s="198" t="s">
        <v>4</v>
      </c>
      <c r="K34" s="266">
        <f t="shared" ref="K34:K44" si="2">SUM(F34:J34)</f>
        <v>0</v>
      </c>
      <c r="L34" s="239" t="s">
        <v>60</v>
      </c>
      <c r="M34" s="225" t="s">
        <v>536</v>
      </c>
    </row>
    <row r="35" spans="1:29" s="39" customFormat="1" ht="44.25" customHeight="1" outlineLevel="1">
      <c r="A35" s="443"/>
      <c r="B35" s="240" t="s">
        <v>289</v>
      </c>
      <c r="C35" s="236"/>
      <c r="D35" s="196"/>
      <c r="E35" s="241" t="s">
        <v>9</v>
      </c>
      <c r="F35" s="239">
        <v>0</v>
      </c>
      <c r="G35" s="239">
        <v>0</v>
      </c>
      <c r="H35" s="239">
        <v>0</v>
      </c>
      <c r="I35" s="198">
        <v>0</v>
      </c>
      <c r="J35" s="198">
        <v>0</v>
      </c>
      <c r="K35" s="266">
        <f t="shared" si="2"/>
        <v>0</v>
      </c>
      <c r="L35" s="237" t="s">
        <v>60</v>
      </c>
      <c r="M35" s="225" t="s">
        <v>537</v>
      </c>
    </row>
    <row r="36" spans="1:29" s="33" customFormat="1" ht="92.25" customHeight="1" outlineLevel="1">
      <c r="A36" s="443"/>
      <c r="B36" s="147" t="s">
        <v>290</v>
      </c>
      <c r="C36" s="21"/>
      <c r="D36" s="42"/>
      <c r="E36" s="190" t="s">
        <v>116</v>
      </c>
      <c r="F36" s="191">
        <v>0</v>
      </c>
      <c r="G36" s="191">
        <v>0</v>
      </c>
      <c r="H36" s="244">
        <v>0</v>
      </c>
      <c r="I36" s="207">
        <v>0</v>
      </c>
      <c r="J36" s="207">
        <v>0</v>
      </c>
      <c r="K36" s="266">
        <f t="shared" si="2"/>
        <v>0</v>
      </c>
      <c r="L36" s="9" t="s">
        <v>16</v>
      </c>
      <c r="M36" s="225" t="s">
        <v>468</v>
      </c>
    </row>
    <row r="37" spans="1:29" s="33" customFormat="1" ht="57" customHeight="1" outlineLevel="1">
      <c r="A37" s="444"/>
      <c r="B37" s="150" t="s">
        <v>291</v>
      </c>
      <c r="C37" s="151"/>
      <c r="D37" s="152"/>
      <c r="E37" s="139" t="s">
        <v>10</v>
      </c>
      <c r="F37" s="153">
        <v>0</v>
      </c>
      <c r="G37" s="153">
        <v>0</v>
      </c>
      <c r="H37" s="153">
        <v>0</v>
      </c>
      <c r="I37" s="207">
        <v>0</v>
      </c>
      <c r="J37" s="207">
        <v>0</v>
      </c>
      <c r="K37" s="266">
        <f t="shared" si="2"/>
        <v>0</v>
      </c>
      <c r="L37" s="153" t="s">
        <v>16</v>
      </c>
      <c r="M37" s="40" t="s">
        <v>533</v>
      </c>
    </row>
    <row r="38" spans="1:29" ht="101.25" customHeight="1" outlineLevel="2">
      <c r="A38" s="445" t="s">
        <v>156</v>
      </c>
      <c r="B38" s="40" t="s">
        <v>353</v>
      </c>
      <c r="C38" s="192"/>
      <c r="D38" s="192"/>
      <c r="E38" s="192" t="s">
        <v>10</v>
      </c>
      <c r="F38" s="192">
        <v>0</v>
      </c>
      <c r="G38" s="192" t="s">
        <v>4</v>
      </c>
      <c r="H38" s="192" t="s">
        <v>4</v>
      </c>
      <c r="I38" s="244" t="s">
        <v>4</v>
      </c>
      <c r="J38" s="244" t="s">
        <v>4</v>
      </c>
      <c r="K38" s="266">
        <f t="shared" si="2"/>
        <v>0</v>
      </c>
      <c r="L38" s="18" t="s">
        <v>16</v>
      </c>
      <c r="M38" s="40" t="s">
        <v>538</v>
      </c>
    </row>
    <row r="39" spans="1:29" ht="35.25" customHeight="1" outlineLevel="2">
      <c r="A39" s="446"/>
      <c r="B39" s="154" t="s">
        <v>208</v>
      </c>
      <c r="C39" s="155"/>
      <c r="D39" s="156"/>
      <c r="E39" s="132" t="s">
        <v>10</v>
      </c>
      <c r="F39" s="131">
        <v>0</v>
      </c>
      <c r="G39" s="131" t="s">
        <v>4</v>
      </c>
      <c r="H39" s="131" t="s">
        <v>4</v>
      </c>
      <c r="I39" s="207" t="s">
        <v>4</v>
      </c>
      <c r="J39" s="207" t="s">
        <v>4</v>
      </c>
      <c r="K39" s="266">
        <f t="shared" si="2"/>
        <v>0</v>
      </c>
      <c r="L39" s="131" t="s">
        <v>16</v>
      </c>
      <c r="M39" s="155" t="s">
        <v>533</v>
      </c>
    </row>
    <row r="40" spans="1:29" s="174" customFormat="1" ht="57.75" customHeight="1" outlineLevel="2">
      <c r="A40" s="257" t="s">
        <v>329</v>
      </c>
      <c r="B40" s="129" t="s">
        <v>392</v>
      </c>
      <c r="C40" s="19">
        <v>20</v>
      </c>
      <c r="D40" s="42" t="s">
        <v>313</v>
      </c>
      <c r="E40" s="7" t="s">
        <v>7</v>
      </c>
      <c r="F40" s="175">
        <v>4300</v>
      </c>
      <c r="G40" s="175">
        <v>4300</v>
      </c>
      <c r="H40" s="175">
        <v>4300</v>
      </c>
      <c r="I40" s="207">
        <v>4300</v>
      </c>
      <c r="J40" s="207">
        <v>4300</v>
      </c>
      <c r="K40" s="266">
        <f t="shared" si="2"/>
        <v>21500</v>
      </c>
      <c r="L40" s="10"/>
      <c r="M40" s="321" t="s">
        <v>347</v>
      </c>
    </row>
    <row r="41" spans="1:29" ht="55.5" customHeight="1" outlineLevel="2">
      <c r="A41" s="431" t="s">
        <v>157</v>
      </c>
      <c r="B41" s="176" t="s">
        <v>292</v>
      </c>
      <c r="C41" s="180">
        <v>20</v>
      </c>
      <c r="D41" s="179" t="s">
        <v>22</v>
      </c>
      <c r="E41" s="182" t="s">
        <v>6</v>
      </c>
      <c r="F41" s="184" t="s">
        <v>4</v>
      </c>
      <c r="G41" s="184">
        <v>0</v>
      </c>
      <c r="H41" s="184" t="s">
        <v>4</v>
      </c>
      <c r="I41" s="207" t="s">
        <v>4</v>
      </c>
      <c r="J41" s="207" t="s">
        <v>4</v>
      </c>
      <c r="K41" s="266">
        <f t="shared" si="2"/>
        <v>0</v>
      </c>
      <c r="L41" s="177"/>
      <c r="M41" s="321" t="s">
        <v>539</v>
      </c>
    </row>
    <row r="42" spans="1:29" ht="61.5" customHeight="1" outlineLevel="2">
      <c r="A42" s="432"/>
      <c r="B42" s="144" t="s">
        <v>300</v>
      </c>
      <c r="C42" s="21"/>
      <c r="D42" s="42"/>
      <c r="E42" s="19" t="s">
        <v>10</v>
      </c>
      <c r="F42" s="181">
        <v>0</v>
      </c>
      <c r="G42" s="181">
        <v>0</v>
      </c>
      <c r="H42" s="181">
        <v>0</v>
      </c>
      <c r="I42" s="181">
        <v>0</v>
      </c>
      <c r="J42" s="207">
        <v>0</v>
      </c>
      <c r="K42" s="266">
        <f t="shared" si="2"/>
        <v>0</v>
      </c>
      <c r="L42" s="9" t="s">
        <v>16</v>
      </c>
      <c r="M42" s="225" t="s">
        <v>533</v>
      </c>
    </row>
    <row r="43" spans="1:29" ht="63" customHeight="1" outlineLevel="2">
      <c r="A43" s="433"/>
      <c r="B43" s="412" t="s">
        <v>386</v>
      </c>
      <c r="C43" s="208"/>
      <c r="D43" s="7"/>
      <c r="E43" s="7" t="s">
        <v>7</v>
      </c>
      <c r="F43" s="189">
        <v>227739</v>
      </c>
      <c r="G43" s="189">
        <v>206716</v>
      </c>
      <c r="H43" s="188">
        <v>157426</v>
      </c>
      <c r="I43" s="207" t="s">
        <v>4</v>
      </c>
      <c r="J43" s="207" t="s">
        <v>4</v>
      </c>
      <c r="K43" s="266">
        <f t="shared" si="2"/>
        <v>591881</v>
      </c>
      <c r="L43" s="10" t="s">
        <v>17</v>
      </c>
      <c r="M43" s="321" t="s">
        <v>605</v>
      </c>
    </row>
    <row r="44" spans="1:29" ht="61.5" customHeight="1" outlineLevel="2">
      <c r="A44" s="137" t="s">
        <v>277</v>
      </c>
      <c r="B44" s="154" t="s">
        <v>282</v>
      </c>
      <c r="C44" s="154"/>
      <c r="D44" s="413"/>
      <c r="E44" s="413" t="s">
        <v>57</v>
      </c>
      <c r="F44" s="193">
        <v>0</v>
      </c>
      <c r="G44" s="193">
        <v>0</v>
      </c>
      <c r="H44" s="193">
        <v>0</v>
      </c>
      <c r="I44" s="193">
        <v>0</v>
      </c>
      <c r="J44" s="193">
        <v>0</v>
      </c>
      <c r="K44" s="414">
        <f t="shared" si="2"/>
        <v>0</v>
      </c>
      <c r="L44" s="10" t="s">
        <v>278</v>
      </c>
      <c r="M44" s="40" t="s">
        <v>540</v>
      </c>
    </row>
    <row r="45" spans="1:29" s="111" customFormat="1" ht="24.95" customHeight="1" outlineLevel="2">
      <c r="A45" s="422" t="s">
        <v>29</v>
      </c>
      <c r="B45" s="423"/>
      <c r="C45" s="423"/>
      <c r="D45" s="424"/>
      <c r="E45" s="108"/>
      <c r="F45" s="96">
        <f>SUM(F47:F58)</f>
        <v>41491</v>
      </c>
      <c r="G45" s="96">
        <f>SUM(G47:G58)</f>
        <v>8000</v>
      </c>
      <c r="H45" s="96">
        <f>SUM(H47:H58)</f>
        <v>8000</v>
      </c>
      <c r="I45" s="96">
        <f>SUM(I47:I58)</f>
        <v>8000</v>
      </c>
      <c r="J45" s="96">
        <f>SUM(J47:J58)</f>
        <v>8000</v>
      </c>
      <c r="K45" s="117">
        <f>SUM(F45:J45)</f>
        <v>73491</v>
      </c>
      <c r="L45" s="96"/>
      <c r="M45" s="98"/>
    </row>
    <row r="46" spans="1:29" s="297" customFormat="1" ht="32.25" customHeight="1" outlineLevel="2">
      <c r="A46" s="90"/>
      <c r="B46" s="141" t="s">
        <v>443</v>
      </c>
      <c r="C46" s="425" t="s">
        <v>175</v>
      </c>
      <c r="D46" s="426"/>
      <c r="E46" s="427"/>
      <c r="F46" s="296"/>
      <c r="G46" s="296"/>
      <c r="H46" s="296"/>
      <c r="I46" s="296"/>
      <c r="J46" s="296" t="s">
        <v>87</v>
      </c>
      <c r="K46" s="310"/>
      <c r="L46" s="296"/>
      <c r="M46" s="315" t="s">
        <v>446</v>
      </c>
      <c r="N46" s="82"/>
      <c r="O46" s="82"/>
      <c r="P46" s="82"/>
      <c r="Q46" s="82"/>
      <c r="R46" s="82"/>
      <c r="S46" s="82"/>
      <c r="T46" s="82"/>
      <c r="U46" s="82"/>
      <c r="V46" s="82"/>
      <c r="W46" s="82"/>
      <c r="X46" s="82"/>
      <c r="Y46" s="82"/>
      <c r="Z46" s="82"/>
      <c r="AA46" s="82"/>
      <c r="AB46" s="82"/>
      <c r="AC46" s="82"/>
    </row>
    <row r="47" spans="1:29" s="2" customFormat="1" ht="59.25" customHeight="1" outlineLevel="2">
      <c r="A47" s="452" t="s">
        <v>19</v>
      </c>
      <c r="B47" s="129" t="s">
        <v>601</v>
      </c>
      <c r="C47" s="19">
        <v>20</v>
      </c>
      <c r="D47" s="42" t="s">
        <v>320</v>
      </c>
      <c r="E47" s="19" t="s">
        <v>7</v>
      </c>
      <c r="F47" s="9" t="s">
        <v>4</v>
      </c>
      <c r="G47" s="9" t="s">
        <v>4</v>
      </c>
      <c r="H47" s="9" t="s">
        <v>4</v>
      </c>
      <c r="I47" s="207">
        <v>0</v>
      </c>
      <c r="J47" s="207">
        <v>0</v>
      </c>
      <c r="K47" s="206">
        <f>SUM(F47:J47)</f>
        <v>0</v>
      </c>
      <c r="L47" s="9"/>
      <c r="M47" s="225" t="s">
        <v>541</v>
      </c>
      <c r="N47" s="227"/>
      <c r="O47" s="227"/>
      <c r="P47" s="227"/>
      <c r="Q47" s="227"/>
      <c r="R47" s="227"/>
      <c r="S47" s="227"/>
      <c r="T47" s="227"/>
      <c r="U47" s="227"/>
      <c r="V47" s="227"/>
      <c r="W47" s="227"/>
      <c r="X47" s="227"/>
      <c r="Y47" s="227"/>
      <c r="Z47" s="227"/>
      <c r="AA47" s="227"/>
      <c r="AB47" s="227"/>
      <c r="AC47" s="227"/>
    </row>
    <row r="48" spans="1:29" s="2" customFormat="1" ht="73.5" customHeight="1" outlineLevel="2">
      <c r="A48" s="453"/>
      <c r="B48" s="129" t="s">
        <v>602</v>
      </c>
      <c r="C48" s="19">
        <v>40</v>
      </c>
      <c r="D48" s="42" t="s">
        <v>320</v>
      </c>
      <c r="E48" s="19" t="s">
        <v>7</v>
      </c>
      <c r="F48" s="9">
        <v>16601</v>
      </c>
      <c r="G48" s="9" t="s">
        <v>4</v>
      </c>
      <c r="H48" s="9" t="s">
        <v>4</v>
      </c>
      <c r="I48" s="207">
        <v>0</v>
      </c>
      <c r="J48" s="207">
        <v>0</v>
      </c>
      <c r="K48" s="206">
        <f t="shared" ref="K48:K58" si="3">SUM(F48:J48)</f>
        <v>16601</v>
      </c>
      <c r="L48" s="9"/>
      <c r="M48" s="225" t="s">
        <v>542</v>
      </c>
    </row>
    <row r="49" spans="1:13" s="2" customFormat="1" ht="63" customHeight="1" outlineLevel="2">
      <c r="A49" s="454"/>
      <c r="B49" s="176" t="s">
        <v>177</v>
      </c>
      <c r="C49" s="23">
        <v>40</v>
      </c>
      <c r="D49" s="196" t="s">
        <v>320</v>
      </c>
      <c r="E49" s="23" t="s">
        <v>7</v>
      </c>
      <c r="F49" s="302">
        <v>16590</v>
      </c>
      <c r="G49" s="191">
        <v>0</v>
      </c>
      <c r="H49" s="191">
        <v>0</v>
      </c>
      <c r="I49" s="191">
        <v>0</v>
      </c>
      <c r="J49" s="244">
        <v>0</v>
      </c>
      <c r="K49" s="206">
        <f t="shared" si="3"/>
        <v>16590</v>
      </c>
      <c r="L49" s="191"/>
      <c r="M49" s="225" t="s">
        <v>543</v>
      </c>
    </row>
    <row r="50" spans="1:13" s="2" customFormat="1" ht="81" customHeight="1" outlineLevel="2">
      <c r="A50" s="437" t="s">
        <v>117</v>
      </c>
      <c r="B50" s="129" t="s">
        <v>260</v>
      </c>
      <c r="C50" s="77">
        <v>20</v>
      </c>
      <c r="D50" s="44" t="s">
        <v>22</v>
      </c>
      <c r="E50" s="19" t="s">
        <v>6</v>
      </c>
      <c r="F50" s="9" t="s">
        <v>4</v>
      </c>
      <c r="G50" s="302">
        <v>0</v>
      </c>
      <c r="H50" s="207" t="s">
        <v>4</v>
      </c>
      <c r="I50" s="207" t="s">
        <v>4</v>
      </c>
      <c r="J50" s="207" t="s">
        <v>4</v>
      </c>
      <c r="K50" s="206">
        <f t="shared" si="3"/>
        <v>0</v>
      </c>
      <c r="L50" s="9"/>
      <c r="M50" s="225" t="s">
        <v>544</v>
      </c>
    </row>
    <row r="51" spans="1:13" s="2" customFormat="1" ht="53.25" customHeight="1" outlineLevel="2">
      <c r="A51" s="438"/>
      <c r="B51" s="129" t="s">
        <v>261</v>
      </c>
      <c r="C51" s="19">
        <v>20</v>
      </c>
      <c r="D51" s="42" t="s">
        <v>313</v>
      </c>
      <c r="E51" s="19" t="s">
        <v>7</v>
      </c>
      <c r="F51" s="9" t="s">
        <v>4</v>
      </c>
      <c r="G51" s="9">
        <v>0</v>
      </c>
      <c r="H51" s="9" t="s">
        <v>4</v>
      </c>
      <c r="I51" s="207" t="s">
        <v>4</v>
      </c>
      <c r="J51" s="207" t="s">
        <v>4</v>
      </c>
      <c r="K51" s="206">
        <f t="shared" si="3"/>
        <v>0</v>
      </c>
      <c r="L51" s="9"/>
      <c r="M51" s="225" t="s">
        <v>545</v>
      </c>
    </row>
    <row r="52" spans="1:13" s="2" customFormat="1" ht="122.25" customHeight="1" outlineLevel="2">
      <c r="A52" s="438"/>
      <c r="B52" s="251" t="s">
        <v>354</v>
      </c>
      <c r="C52" s="180">
        <v>20</v>
      </c>
      <c r="D52" s="179" t="s">
        <v>22</v>
      </c>
      <c r="E52" s="243" t="s">
        <v>6</v>
      </c>
      <c r="F52" s="244">
        <v>0</v>
      </c>
      <c r="G52" s="244" t="s">
        <v>4</v>
      </c>
      <c r="H52" s="244" t="s">
        <v>4</v>
      </c>
      <c r="I52" s="244" t="s">
        <v>4</v>
      </c>
      <c r="J52" s="244" t="s">
        <v>4</v>
      </c>
      <c r="K52" s="206">
        <f t="shared" si="3"/>
        <v>0</v>
      </c>
      <c r="L52" s="244"/>
      <c r="M52" s="242" t="s">
        <v>546</v>
      </c>
    </row>
    <row r="53" spans="1:13" s="2" customFormat="1" ht="50.25" customHeight="1" outlineLevel="2">
      <c r="A53" s="438"/>
      <c r="B53" s="176" t="s">
        <v>262</v>
      </c>
      <c r="C53" s="243">
        <v>20</v>
      </c>
      <c r="D53" s="196" t="s">
        <v>319</v>
      </c>
      <c r="E53" s="243" t="s">
        <v>32</v>
      </c>
      <c r="F53" s="244">
        <v>0</v>
      </c>
      <c r="G53" s="244">
        <v>0</v>
      </c>
      <c r="H53" s="244">
        <v>0</v>
      </c>
      <c r="I53" s="244">
        <v>0</v>
      </c>
      <c r="J53" s="244">
        <v>0</v>
      </c>
      <c r="K53" s="206">
        <f t="shared" si="3"/>
        <v>0</v>
      </c>
      <c r="L53" s="33"/>
      <c r="M53" s="242" t="s">
        <v>547</v>
      </c>
    </row>
    <row r="54" spans="1:13" s="2" customFormat="1" ht="55.5" customHeight="1" outlineLevel="2">
      <c r="A54" s="438"/>
      <c r="B54" s="129" t="s">
        <v>139</v>
      </c>
      <c r="C54" s="19"/>
      <c r="D54" s="42"/>
      <c r="E54" s="19" t="s">
        <v>32</v>
      </c>
      <c r="F54" s="9">
        <v>0</v>
      </c>
      <c r="G54" s="9">
        <v>0</v>
      </c>
      <c r="H54" s="9">
        <v>0</v>
      </c>
      <c r="I54" s="207">
        <v>0</v>
      </c>
      <c r="J54" s="207">
        <v>0</v>
      </c>
      <c r="K54" s="206">
        <f t="shared" si="3"/>
        <v>0</v>
      </c>
      <c r="L54" s="9" t="s">
        <v>18</v>
      </c>
      <c r="M54" s="225" t="s">
        <v>548</v>
      </c>
    </row>
    <row r="55" spans="1:13" s="2" customFormat="1" ht="88.5" customHeight="1" outlineLevel="2">
      <c r="A55" s="450" t="s">
        <v>150</v>
      </c>
      <c r="B55" s="195" t="s">
        <v>385</v>
      </c>
      <c r="C55" s="243">
        <v>40</v>
      </c>
      <c r="D55" s="196" t="s">
        <v>239</v>
      </c>
      <c r="E55" s="197" t="s">
        <v>33</v>
      </c>
      <c r="F55" s="244">
        <v>0</v>
      </c>
      <c r="G55" s="244" t="s">
        <v>4</v>
      </c>
      <c r="H55" s="244" t="s">
        <v>4</v>
      </c>
      <c r="I55" s="244" t="s">
        <v>4</v>
      </c>
      <c r="J55" s="244" t="s">
        <v>4</v>
      </c>
      <c r="K55" s="206">
        <f t="shared" si="3"/>
        <v>0</v>
      </c>
      <c r="L55" s="198"/>
      <c r="M55" s="199" t="s">
        <v>549</v>
      </c>
    </row>
    <row r="56" spans="1:13" s="2" customFormat="1" ht="56.25" customHeight="1" outlineLevel="2">
      <c r="A56" s="451"/>
      <c r="B56" s="76" t="s">
        <v>417</v>
      </c>
      <c r="C56" s="19">
        <v>20</v>
      </c>
      <c r="D56" s="42" t="s">
        <v>313</v>
      </c>
      <c r="E56" s="11" t="s">
        <v>7</v>
      </c>
      <c r="F56" s="9">
        <v>0</v>
      </c>
      <c r="G56" s="9" t="s">
        <v>4</v>
      </c>
      <c r="H56" s="9" t="s">
        <v>4</v>
      </c>
      <c r="I56" s="207" t="s">
        <v>4</v>
      </c>
      <c r="J56" s="207" t="s">
        <v>4</v>
      </c>
      <c r="K56" s="206">
        <f t="shared" si="3"/>
        <v>0</v>
      </c>
      <c r="L56" s="12"/>
      <c r="M56" s="185" t="s">
        <v>550</v>
      </c>
    </row>
    <row r="57" spans="1:13" s="2" customFormat="1" ht="52.5" customHeight="1" outlineLevel="2">
      <c r="A57" s="437" t="s">
        <v>24</v>
      </c>
      <c r="B57" s="148" t="s">
        <v>182</v>
      </c>
      <c r="C57" s="19">
        <v>20</v>
      </c>
      <c r="D57" s="42" t="s">
        <v>313</v>
      </c>
      <c r="E57" s="19" t="s">
        <v>7</v>
      </c>
      <c r="F57" s="9">
        <v>8000</v>
      </c>
      <c r="G57" s="9">
        <v>8000</v>
      </c>
      <c r="H57" s="9">
        <v>8000</v>
      </c>
      <c r="I57" s="207">
        <v>8000</v>
      </c>
      <c r="J57" s="207">
        <v>8000</v>
      </c>
      <c r="K57" s="206">
        <f t="shared" si="3"/>
        <v>40000</v>
      </c>
      <c r="L57" s="9"/>
      <c r="M57" s="225" t="s">
        <v>348</v>
      </c>
    </row>
    <row r="58" spans="1:13" s="2" customFormat="1" ht="45.75" customHeight="1" outlineLevel="2">
      <c r="A58" s="438"/>
      <c r="B58" s="129" t="s">
        <v>183</v>
      </c>
      <c r="C58" s="77">
        <v>20</v>
      </c>
      <c r="D58" s="44" t="s">
        <v>22</v>
      </c>
      <c r="E58" s="19" t="s">
        <v>6</v>
      </c>
      <c r="F58" s="207">
        <v>300</v>
      </c>
      <c r="G58" s="302">
        <v>0</v>
      </c>
      <c r="H58" s="302">
        <v>0</v>
      </c>
      <c r="I58" s="302">
        <v>0</v>
      </c>
      <c r="J58" s="302">
        <v>0</v>
      </c>
      <c r="K58" s="206">
        <f t="shared" si="3"/>
        <v>300</v>
      </c>
      <c r="L58" s="9"/>
      <c r="M58" s="225" t="s">
        <v>520</v>
      </c>
    </row>
    <row r="59" spans="1:13" s="112" customFormat="1" ht="24.95" customHeight="1" outlineLevel="2">
      <c r="A59" s="428" t="s">
        <v>321</v>
      </c>
      <c r="B59" s="429"/>
      <c r="C59" s="429"/>
      <c r="D59" s="429"/>
      <c r="E59" s="430"/>
      <c r="F59" s="312">
        <f>SUM(F61:F64)</f>
        <v>0</v>
      </c>
      <c r="G59" s="312">
        <f t="shared" ref="G59:K59" si="4">SUM(G61:G64)</f>
        <v>0</v>
      </c>
      <c r="H59" s="312">
        <f t="shared" si="4"/>
        <v>0</v>
      </c>
      <c r="I59" s="312">
        <f t="shared" si="4"/>
        <v>0</v>
      </c>
      <c r="J59" s="312">
        <f t="shared" si="4"/>
        <v>0</v>
      </c>
      <c r="K59" s="312">
        <f t="shared" si="4"/>
        <v>0</v>
      </c>
      <c r="L59" s="97"/>
      <c r="M59" s="98"/>
    </row>
    <row r="60" spans="1:13" s="82" customFormat="1" ht="39" customHeight="1" outlineLevel="2">
      <c r="A60" s="162"/>
      <c r="B60" s="141" t="s">
        <v>241</v>
      </c>
      <c r="C60" s="425" t="s">
        <v>355</v>
      </c>
      <c r="D60" s="426"/>
      <c r="E60" s="427"/>
      <c r="F60" s="186"/>
      <c r="G60" s="186"/>
      <c r="H60" s="186"/>
      <c r="I60" s="210"/>
      <c r="J60" s="210"/>
      <c r="K60" s="186" t="s">
        <v>492</v>
      </c>
      <c r="L60" s="113"/>
      <c r="M60" s="316"/>
    </row>
    <row r="61" spans="1:13" s="39" customFormat="1" ht="93.75" customHeight="1" outlineLevel="2">
      <c r="A61" s="213" t="s">
        <v>178</v>
      </c>
      <c r="B61" s="277" t="s">
        <v>487</v>
      </c>
      <c r="C61" s="77">
        <v>20</v>
      </c>
      <c r="D61" s="44" t="s">
        <v>22</v>
      </c>
      <c r="E61" s="11" t="s">
        <v>6</v>
      </c>
      <c r="F61" s="12" t="s">
        <v>4</v>
      </c>
      <c r="G61" s="12">
        <v>0</v>
      </c>
      <c r="H61" s="12" t="s">
        <v>4</v>
      </c>
      <c r="I61" s="207" t="s">
        <v>4</v>
      </c>
      <c r="J61" s="207" t="s">
        <v>4</v>
      </c>
      <c r="K61" s="266">
        <f>SUM(F61:J61)</f>
        <v>0</v>
      </c>
      <c r="L61" s="12"/>
      <c r="M61" s="225" t="s">
        <v>599</v>
      </c>
    </row>
    <row r="62" spans="1:13" s="39" customFormat="1" ht="64.5" customHeight="1" outlineLevel="2">
      <c r="A62" s="271" t="s">
        <v>179</v>
      </c>
      <c r="B62" s="129" t="s">
        <v>486</v>
      </c>
      <c r="C62" s="77">
        <v>20</v>
      </c>
      <c r="D62" s="44" t="s">
        <v>22</v>
      </c>
      <c r="E62" s="7" t="s">
        <v>6</v>
      </c>
      <c r="F62" s="7" t="s">
        <v>4</v>
      </c>
      <c r="G62" s="7">
        <v>0</v>
      </c>
      <c r="H62" s="208" t="s">
        <v>4</v>
      </c>
      <c r="I62" s="207" t="s">
        <v>4</v>
      </c>
      <c r="J62" s="207" t="s">
        <v>4</v>
      </c>
      <c r="K62" s="266">
        <f t="shared" ref="K62:K64" si="5">SUM(F62:J62)</f>
        <v>0</v>
      </c>
      <c r="L62" s="7"/>
      <c r="M62" s="321" t="s">
        <v>551</v>
      </c>
    </row>
    <row r="63" spans="1:13" s="194" customFormat="1" ht="71.25" customHeight="1">
      <c r="A63" s="271" t="s">
        <v>242</v>
      </c>
      <c r="B63" s="271" t="s">
        <v>418</v>
      </c>
      <c r="C63" s="77">
        <v>20</v>
      </c>
      <c r="D63" s="44" t="s">
        <v>22</v>
      </c>
      <c r="E63" s="49" t="s">
        <v>6</v>
      </c>
      <c r="F63" s="49">
        <v>0</v>
      </c>
      <c r="G63" s="49" t="s">
        <v>4</v>
      </c>
      <c r="H63" s="49" t="s">
        <v>4</v>
      </c>
      <c r="I63" s="49" t="s">
        <v>4</v>
      </c>
      <c r="J63" s="49" t="s">
        <v>4</v>
      </c>
      <c r="K63" s="266">
        <f t="shared" si="5"/>
        <v>0</v>
      </c>
      <c r="L63" s="80"/>
      <c r="M63" s="321" t="s">
        <v>552</v>
      </c>
    </row>
    <row r="64" spans="1:13" ht="38.25">
      <c r="A64" s="213" t="s">
        <v>474</v>
      </c>
      <c r="B64" s="242" t="s">
        <v>475</v>
      </c>
      <c r="C64" s="208">
        <v>20</v>
      </c>
      <c r="D64" s="209" t="s">
        <v>313</v>
      </c>
      <c r="E64" s="306" t="s">
        <v>7</v>
      </c>
      <c r="F64" s="306">
        <v>0</v>
      </c>
      <c r="G64" s="226" t="s">
        <v>4</v>
      </c>
      <c r="H64" s="226" t="s">
        <v>4</v>
      </c>
      <c r="I64" s="226" t="s">
        <v>4</v>
      </c>
      <c r="J64" s="226" t="s">
        <v>4</v>
      </c>
      <c r="K64" s="266">
        <f t="shared" si="5"/>
        <v>0</v>
      </c>
      <c r="L64" s="305"/>
      <c r="M64" s="40" t="s">
        <v>553</v>
      </c>
    </row>
    <row r="65" spans="1:13">
      <c r="A65" s="1"/>
      <c r="B65" s="1"/>
      <c r="C65" s="1"/>
      <c r="D65" s="1"/>
      <c r="E65" s="1"/>
      <c r="F65" s="1"/>
      <c r="G65" s="1"/>
      <c r="H65" s="1"/>
      <c r="I65" s="200"/>
      <c r="J65" s="200"/>
      <c r="K65" s="201"/>
      <c r="L65" s="200"/>
      <c r="M65" s="1"/>
    </row>
  </sheetData>
  <autoFilter ref="A1:M64"/>
  <customSheetViews>
    <customSheetView guid="{711A64F8-68CA-4748-862D-A524A22B18E0}" scale="82" fitToPage="1" showAutoFilter="1">
      <pane ySplit="1" topLeftCell="A2" activePane="bottomLeft" state="frozen"/>
      <selection pane="bottomLeft" activeCell="A5" sqref="A5:E5"/>
      <pageMargins left="0.31496062992125984" right="0.31496062992125984" top="0.55118110236220474" bottom="0.55118110236220474" header="0.31496062992125984" footer="0.31496062992125984"/>
      <pageSetup paperSize="9" scale="45" fitToHeight="0" orientation="landscape" r:id="rId1"/>
      <autoFilter ref="A1:M64"/>
    </customSheetView>
  </customSheetViews>
  <mergeCells count="25">
    <mergeCell ref="C7:E7"/>
    <mergeCell ref="A57:A58"/>
    <mergeCell ref="A16:A19"/>
    <mergeCell ref="A20:A26"/>
    <mergeCell ref="A38:A39"/>
    <mergeCell ref="A28:E28"/>
    <mergeCell ref="A50:A54"/>
    <mergeCell ref="A55:A56"/>
    <mergeCell ref="A47:A49"/>
    <mergeCell ref="A34:A37"/>
    <mergeCell ref="A8:A15"/>
    <mergeCell ref="C60:E60"/>
    <mergeCell ref="C46:E46"/>
    <mergeCell ref="C29:E29"/>
    <mergeCell ref="C30:E30"/>
    <mergeCell ref="C31:E31"/>
    <mergeCell ref="C32:E32"/>
    <mergeCell ref="A45:D45"/>
    <mergeCell ref="A59:E59"/>
    <mergeCell ref="A41:A43"/>
    <mergeCell ref="A2:B2"/>
    <mergeCell ref="A5:E5"/>
    <mergeCell ref="A3:B3"/>
    <mergeCell ref="A4:B4"/>
    <mergeCell ref="A6:E6"/>
  </mergeCells>
  <pageMargins left="0.31496062992125984" right="0.31496062992125984" top="0.55118110236220474" bottom="0.55118110236220474" header="0.31496062992125984" footer="0.31496062992125984"/>
  <pageSetup paperSize="9" scale="45" fitToHeight="0" orientation="landscape" r:id="rId2"/>
  <ignoredErrors>
    <ignoredError sqref="D22 D16 D20"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N46"/>
  <sheetViews>
    <sheetView zoomScale="82" zoomScaleNormal="82" workbookViewId="0">
      <pane ySplit="2" topLeftCell="A42" activePane="bottomLeft" state="frozen"/>
      <selection pane="bottomLeft" activeCell="J13" sqref="J13:J36"/>
    </sheetView>
  </sheetViews>
  <sheetFormatPr defaultRowHeight="15"/>
  <cols>
    <col min="1" max="1" width="36" customWidth="1"/>
    <col min="2" max="2" width="45.7109375" customWidth="1"/>
    <col min="3" max="4" width="9.28515625" customWidth="1"/>
    <col min="5" max="5" width="9.42578125" customWidth="1"/>
    <col min="6" max="6" width="15.28515625" customWidth="1"/>
    <col min="7" max="7" width="13.7109375" customWidth="1"/>
    <col min="8" max="8" width="14.85546875" customWidth="1"/>
    <col min="9" max="9" width="15.5703125" customWidth="1"/>
    <col min="10" max="10" width="15.140625" customWidth="1"/>
    <col min="11" max="11" width="18.5703125" style="50" customWidth="1"/>
    <col min="12" max="12" width="14.140625" customWidth="1"/>
    <col min="13" max="13" width="66.28515625" customWidth="1"/>
    <col min="14" max="14" width="43.42578125" customWidth="1"/>
  </cols>
  <sheetData>
    <row r="1" spans="1:14" ht="57" customHeight="1">
      <c r="A1" s="20" t="s">
        <v>14</v>
      </c>
      <c r="B1" s="20" t="s">
        <v>0</v>
      </c>
      <c r="C1" s="20" t="s">
        <v>61</v>
      </c>
      <c r="D1" s="20" t="s">
        <v>1</v>
      </c>
      <c r="E1" s="20" t="s">
        <v>2</v>
      </c>
      <c r="F1" s="57" t="s">
        <v>336</v>
      </c>
      <c r="G1" s="57" t="s">
        <v>337</v>
      </c>
      <c r="H1" s="57" t="s">
        <v>338</v>
      </c>
      <c r="I1" s="57" t="s">
        <v>339</v>
      </c>
      <c r="J1" s="57" t="s">
        <v>453</v>
      </c>
      <c r="K1" s="20" t="s">
        <v>3</v>
      </c>
      <c r="L1" s="20" t="s">
        <v>15</v>
      </c>
      <c r="M1" s="20" t="s">
        <v>5</v>
      </c>
    </row>
    <row r="2" spans="1:14" s="125" customFormat="1" ht="24" customHeight="1">
      <c r="A2" s="417" t="s">
        <v>8</v>
      </c>
      <c r="B2" s="418"/>
      <c r="C2" s="100"/>
      <c r="D2" s="100"/>
      <c r="E2" s="100"/>
      <c r="F2" s="101">
        <f>SUM(F6+F37)</f>
        <v>1531958</v>
      </c>
      <c r="G2" s="101">
        <f t="shared" ref="G2:J2" si="0">SUM(G6+G37)</f>
        <v>1581800</v>
      </c>
      <c r="H2" s="101">
        <f t="shared" si="0"/>
        <v>1571800</v>
      </c>
      <c r="I2" s="101">
        <f t="shared" si="0"/>
        <v>1571800</v>
      </c>
      <c r="J2" s="101">
        <f t="shared" si="0"/>
        <v>1571800</v>
      </c>
      <c r="K2" s="101">
        <f>SUM(F2:J2)</f>
        <v>7829158</v>
      </c>
      <c r="L2" s="101"/>
      <c r="M2" s="324"/>
    </row>
    <row r="3" spans="1:14" s="125" customFormat="1" ht="19.5" customHeight="1">
      <c r="A3" s="417" t="s">
        <v>38</v>
      </c>
      <c r="B3" s="418"/>
      <c r="C3" s="88"/>
      <c r="D3" s="88"/>
      <c r="E3" s="88"/>
      <c r="F3" s="101">
        <v>0</v>
      </c>
      <c r="G3" s="101">
        <v>0</v>
      </c>
      <c r="H3" s="101">
        <v>0</v>
      </c>
      <c r="I3" s="101">
        <v>0</v>
      </c>
      <c r="J3" s="101">
        <v>0</v>
      </c>
      <c r="K3" s="101">
        <f t="shared" ref="K3:K4" si="1">SUM(F3:J3)</f>
        <v>0</v>
      </c>
      <c r="L3" s="101"/>
      <c r="M3" s="324"/>
    </row>
    <row r="4" spans="1:14" s="125" customFormat="1" ht="22.5" customHeight="1">
      <c r="A4" s="417" t="s">
        <v>30</v>
      </c>
      <c r="B4" s="418"/>
      <c r="C4" s="100"/>
      <c r="D4" s="100"/>
      <c r="E4" s="100"/>
      <c r="F4" s="101">
        <f>SUM(F6+F37)</f>
        <v>1531958</v>
      </c>
      <c r="G4" s="101">
        <f>SUM(G2:G3)</f>
        <v>1581800</v>
      </c>
      <c r="H4" s="101">
        <f>SUM(H2:H3)</f>
        <v>1571800</v>
      </c>
      <c r="I4" s="101">
        <f>SUM(I2:I3)</f>
        <v>1571800</v>
      </c>
      <c r="J4" s="101">
        <f>SUM(J2:J3)</f>
        <v>1571800</v>
      </c>
      <c r="K4" s="101">
        <f t="shared" si="1"/>
        <v>7829158</v>
      </c>
      <c r="L4" s="101"/>
      <c r="M4" s="324"/>
    </row>
    <row r="5" spans="1:14" s="114" customFormat="1" ht="29.25" customHeight="1">
      <c r="A5" s="419" t="s">
        <v>118</v>
      </c>
      <c r="B5" s="420"/>
      <c r="C5" s="420"/>
      <c r="D5" s="420"/>
      <c r="E5" s="421"/>
      <c r="F5" s="105"/>
      <c r="G5" s="105"/>
      <c r="H5" s="105"/>
      <c r="I5" s="105"/>
      <c r="J5" s="105"/>
      <c r="K5" s="105"/>
      <c r="L5" s="106"/>
      <c r="M5" s="325"/>
    </row>
    <row r="6" spans="1:14" s="114" customFormat="1" ht="34.5" customHeight="1">
      <c r="A6" s="422" t="s">
        <v>25</v>
      </c>
      <c r="B6" s="423"/>
      <c r="C6" s="423"/>
      <c r="D6" s="423"/>
      <c r="E6" s="424"/>
      <c r="F6" s="117">
        <f t="shared" ref="F6:K6" si="2">SUM(F17:F36)</f>
        <v>1468568</v>
      </c>
      <c r="G6" s="117">
        <f t="shared" si="2"/>
        <v>1456800</v>
      </c>
      <c r="H6" s="117">
        <f t="shared" si="2"/>
        <v>1446800</v>
      </c>
      <c r="I6" s="117">
        <f t="shared" si="2"/>
        <v>1446800</v>
      </c>
      <c r="J6" s="117">
        <f t="shared" si="2"/>
        <v>1446800</v>
      </c>
      <c r="K6" s="117">
        <f t="shared" si="2"/>
        <v>7265768</v>
      </c>
      <c r="L6" s="115"/>
      <c r="M6" s="326"/>
    </row>
    <row r="7" spans="1:14" s="83" customFormat="1" ht="50.25" customHeight="1">
      <c r="A7" s="203"/>
      <c r="B7" s="203" t="s">
        <v>164</v>
      </c>
      <c r="C7" s="204" t="s">
        <v>397</v>
      </c>
      <c r="D7" s="204"/>
      <c r="E7" s="204"/>
      <c r="F7" s="252"/>
      <c r="G7" s="252"/>
      <c r="H7" s="278"/>
      <c r="I7" s="252"/>
      <c r="J7" s="252"/>
      <c r="K7" s="252" t="s">
        <v>493</v>
      </c>
      <c r="L7" s="252"/>
      <c r="M7" s="322" t="s">
        <v>170</v>
      </c>
      <c r="N7" s="258"/>
    </row>
    <row r="8" spans="1:14" s="83" customFormat="1" ht="45" customHeight="1">
      <c r="A8" s="203"/>
      <c r="B8" s="202" t="s">
        <v>140</v>
      </c>
      <c r="C8" s="204" t="s">
        <v>163</v>
      </c>
      <c r="D8" s="204"/>
      <c r="E8" s="204"/>
      <c r="F8" s="211"/>
      <c r="G8" s="211"/>
      <c r="H8" s="278"/>
      <c r="I8" s="211"/>
      <c r="J8" s="211"/>
      <c r="K8" s="252">
        <v>1800</v>
      </c>
      <c r="L8" s="211"/>
      <c r="M8" s="323" t="s">
        <v>167</v>
      </c>
    </row>
    <row r="9" spans="1:14" s="83" customFormat="1" ht="31.5" customHeight="1">
      <c r="A9" s="203"/>
      <c r="B9" s="202" t="s">
        <v>166</v>
      </c>
      <c r="C9" s="252" t="s">
        <v>387</v>
      </c>
      <c r="D9" s="252"/>
      <c r="E9" s="211"/>
      <c r="F9" s="211"/>
      <c r="G9" s="211"/>
      <c r="H9" s="278"/>
      <c r="I9" s="211"/>
      <c r="J9" s="304"/>
      <c r="K9" s="252" t="s">
        <v>494</v>
      </c>
      <c r="L9" s="211"/>
      <c r="M9" s="323" t="s">
        <v>171</v>
      </c>
    </row>
    <row r="10" spans="1:14" s="83" customFormat="1" ht="38.25" customHeight="1">
      <c r="A10" s="203"/>
      <c r="B10" s="202" t="s">
        <v>141</v>
      </c>
      <c r="C10" s="252" t="s">
        <v>388</v>
      </c>
      <c r="D10" s="252"/>
      <c r="E10" s="211"/>
      <c r="F10" s="211"/>
      <c r="G10" s="211"/>
      <c r="H10" s="278"/>
      <c r="I10" s="211"/>
      <c r="J10" s="304"/>
      <c r="K10" s="252" t="s">
        <v>495</v>
      </c>
      <c r="L10" s="211"/>
      <c r="M10" s="323" t="s">
        <v>171</v>
      </c>
    </row>
    <row r="11" spans="1:14" s="83" customFormat="1" ht="41.25" customHeight="1">
      <c r="A11" s="203"/>
      <c r="B11" s="203" t="s">
        <v>356</v>
      </c>
      <c r="C11" s="204" t="s">
        <v>389</v>
      </c>
      <c r="D11" s="204"/>
      <c r="E11" s="204"/>
      <c r="F11" s="211"/>
      <c r="G11" s="211"/>
      <c r="H11" s="278"/>
      <c r="I11" s="211"/>
      <c r="J11" s="304"/>
      <c r="K11" s="252" t="s">
        <v>496</v>
      </c>
      <c r="L11" s="211"/>
      <c r="M11" s="323" t="s">
        <v>335</v>
      </c>
    </row>
    <row r="12" spans="1:14" s="83" customFormat="1" ht="51.75" customHeight="1">
      <c r="A12" s="203"/>
      <c r="B12" s="203" t="s">
        <v>142</v>
      </c>
      <c r="C12" s="204" t="s">
        <v>390</v>
      </c>
      <c r="D12" s="252"/>
      <c r="E12" s="204"/>
      <c r="F12" s="211"/>
      <c r="G12" s="211"/>
      <c r="H12" s="278"/>
      <c r="I12" s="211"/>
      <c r="J12" s="304"/>
      <c r="K12" s="252" t="s">
        <v>497</v>
      </c>
      <c r="L12" s="211"/>
      <c r="M12" s="323" t="s">
        <v>335</v>
      </c>
    </row>
    <row r="13" spans="1:14" ht="43.5" customHeight="1">
      <c r="A13" s="455" t="s">
        <v>482</v>
      </c>
      <c r="B13" s="245" t="s">
        <v>380</v>
      </c>
      <c r="C13" s="243">
        <v>20</v>
      </c>
      <c r="D13" s="196" t="s">
        <v>239</v>
      </c>
      <c r="E13" s="243" t="s">
        <v>7</v>
      </c>
      <c r="F13" s="244">
        <v>0</v>
      </c>
      <c r="G13" s="244" t="s">
        <v>4</v>
      </c>
      <c r="H13" s="198" t="s">
        <v>4</v>
      </c>
      <c r="I13" s="197" t="s">
        <v>4</v>
      </c>
      <c r="J13" s="197" t="s">
        <v>4</v>
      </c>
      <c r="K13" s="279">
        <f>SUM(F13:I13)</f>
        <v>0</v>
      </c>
      <c r="L13" s="243"/>
      <c r="M13" s="242" t="s">
        <v>349</v>
      </c>
    </row>
    <row r="14" spans="1:14" ht="63.75" customHeight="1">
      <c r="A14" s="455"/>
      <c r="B14" s="242" t="s">
        <v>381</v>
      </c>
      <c r="C14" s="243">
        <v>20</v>
      </c>
      <c r="D14" s="196" t="s">
        <v>239</v>
      </c>
      <c r="E14" s="243" t="s">
        <v>7</v>
      </c>
      <c r="F14" s="243" t="s">
        <v>4</v>
      </c>
      <c r="G14" s="244" t="s">
        <v>4</v>
      </c>
      <c r="H14" s="243" t="s">
        <v>4</v>
      </c>
      <c r="I14" s="197">
        <v>0</v>
      </c>
      <c r="J14" s="197">
        <v>0</v>
      </c>
      <c r="K14" s="238">
        <f t="shared" ref="K14:K45" si="3">SUM(F14:I14)</f>
        <v>0</v>
      </c>
      <c r="L14" s="86"/>
      <c r="M14" s="246" t="s">
        <v>554</v>
      </c>
      <c r="N14" s="212"/>
    </row>
    <row r="15" spans="1:14" ht="71.25" customHeight="1">
      <c r="A15" s="455"/>
      <c r="B15" s="245" t="s">
        <v>609</v>
      </c>
      <c r="C15" s="243">
        <v>20</v>
      </c>
      <c r="D15" s="196" t="s">
        <v>239</v>
      </c>
      <c r="E15" s="243" t="s">
        <v>33</v>
      </c>
      <c r="F15" s="244" t="s">
        <v>4</v>
      </c>
      <c r="G15" s="244">
        <v>0</v>
      </c>
      <c r="H15" s="244" t="s">
        <v>4</v>
      </c>
      <c r="I15" s="197" t="s">
        <v>4</v>
      </c>
      <c r="J15" s="197" t="s">
        <v>4</v>
      </c>
      <c r="K15" s="238">
        <f t="shared" si="3"/>
        <v>0</v>
      </c>
      <c r="L15" s="243"/>
      <c r="M15" s="242" t="s">
        <v>555</v>
      </c>
    </row>
    <row r="16" spans="1:14" ht="37.5" customHeight="1">
      <c r="A16" s="455"/>
      <c r="B16" s="245" t="s">
        <v>382</v>
      </c>
      <c r="C16" s="243">
        <v>20</v>
      </c>
      <c r="D16" s="196" t="s">
        <v>239</v>
      </c>
      <c r="E16" s="243" t="s">
        <v>52</v>
      </c>
      <c r="F16" s="244" t="s">
        <v>4</v>
      </c>
      <c r="G16" s="244">
        <v>0</v>
      </c>
      <c r="H16" s="244" t="s">
        <v>4</v>
      </c>
      <c r="I16" s="197" t="s">
        <v>4</v>
      </c>
      <c r="J16" s="197" t="s">
        <v>4</v>
      </c>
      <c r="K16" s="238">
        <f t="shared" si="3"/>
        <v>0</v>
      </c>
      <c r="L16" s="243"/>
      <c r="M16" s="242" t="s">
        <v>556</v>
      </c>
    </row>
    <row r="17" spans="1:14" ht="83.25" customHeight="1">
      <c r="A17" s="455"/>
      <c r="B17" s="224" t="s">
        <v>383</v>
      </c>
      <c r="C17" s="23">
        <v>20</v>
      </c>
      <c r="D17" s="196" t="s">
        <v>239</v>
      </c>
      <c r="E17" s="226" t="s">
        <v>7</v>
      </c>
      <c r="F17" s="234">
        <v>0</v>
      </c>
      <c r="G17" s="302">
        <v>0</v>
      </c>
      <c r="H17" s="228" t="s">
        <v>226</v>
      </c>
      <c r="I17" s="228" t="s">
        <v>226</v>
      </c>
      <c r="J17" s="228" t="s">
        <v>226</v>
      </c>
      <c r="K17" s="238">
        <f t="shared" si="3"/>
        <v>0</v>
      </c>
      <c r="L17" s="35"/>
      <c r="M17" s="225" t="s">
        <v>267</v>
      </c>
      <c r="N17" s="212"/>
    </row>
    <row r="18" spans="1:14" ht="42" customHeight="1">
      <c r="A18" s="455"/>
      <c r="B18" s="245" t="s">
        <v>384</v>
      </c>
      <c r="C18" s="243">
        <v>20</v>
      </c>
      <c r="D18" s="196" t="s">
        <v>239</v>
      </c>
      <c r="E18" s="243" t="s">
        <v>52</v>
      </c>
      <c r="F18" s="244">
        <v>0</v>
      </c>
      <c r="G18" s="244">
        <v>0</v>
      </c>
      <c r="H18" s="244">
        <v>0</v>
      </c>
      <c r="I18" s="197">
        <v>0</v>
      </c>
      <c r="J18" s="197">
        <v>0</v>
      </c>
      <c r="K18" s="238">
        <f>SUM(F18:J18)</f>
        <v>0</v>
      </c>
      <c r="L18" s="243"/>
      <c r="M18" s="242" t="s">
        <v>557</v>
      </c>
      <c r="N18" s="212"/>
    </row>
    <row r="19" spans="1:14" ht="119.25" customHeight="1">
      <c r="A19" s="456"/>
      <c r="B19" s="308" t="s">
        <v>484</v>
      </c>
      <c r="C19" s="301">
        <v>20</v>
      </c>
      <c r="D19" s="196" t="s">
        <v>239</v>
      </c>
      <c r="E19" s="301" t="s">
        <v>33</v>
      </c>
      <c r="F19" s="302">
        <v>0</v>
      </c>
      <c r="G19" s="302">
        <v>0</v>
      </c>
      <c r="H19" s="302">
        <v>0</v>
      </c>
      <c r="I19" s="197">
        <v>0</v>
      </c>
      <c r="J19" s="197">
        <v>0</v>
      </c>
      <c r="K19" s="303">
        <f>SUM(F19:J19)</f>
        <v>0</v>
      </c>
      <c r="L19" s="78"/>
      <c r="M19" s="40" t="s">
        <v>558</v>
      </c>
    </row>
    <row r="20" spans="1:14" ht="44.25" customHeight="1">
      <c r="A20" s="458" t="s">
        <v>119</v>
      </c>
      <c r="B20" s="274" t="s">
        <v>121</v>
      </c>
      <c r="C20" s="243">
        <v>20</v>
      </c>
      <c r="D20" s="196" t="s">
        <v>239</v>
      </c>
      <c r="E20" s="243" t="s">
        <v>7</v>
      </c>
      <c r="F20" s="244">
        <v>0</v>
      </c>
      <c r="G20" s="244">
        <v>0</v>
      </c>
      <c r="H20" s="244">
        <v>0</v>
      </c>
      <c r="I20" s="244">
        <v>0</v>
      </c>
      <c r="J20" s="244">
        <v>0</v>
      </c>
      <c r="K20" s="238">
        <f>SUM(F20:J20)</f>
        <v>0</v>
      </c>
      <c r="L20" s="243"/>
      <c r="M20" s="242" t="s">
        <v>124</v>
      </c>
    </row>
    <row r="21" spans="1:14" ht="60" customHeight="1">
      <c r="A21" s="458"/>
      <c r="B21" s="62" t="s">
        <v>122</v>
      </c>
      <c r="C21" s="19">
        <v>20</v>
      </c>
      <c r="D21" s="42" t="s">
        <v>239</v>
      </c>
      <c r="E21" s="301" t="s">
        <v>7</v>
      </c>
      <c r="F21" s="302">
        <v>199568</v>
      </c>
      <c r="G21" s="302">
        <v>199300</v>
      </c>
      <c r="H21" s="302">
        <v>199300</v>
      </c>
      <c r="I21" s="302">
        <v>199300</v>
      </c>
      <c r="J21" s="302">
        <v>199300</v>
      </c>
      <c r="K21" s="303">
        <f>SUM(F21:J21)</f>
        <v>996768</v>
      </c>
      <c r="L21" s="5"/>
      <c r="M21" s="225" t="s">
        <v>268</v>
      </c>
    </row>
    <row r="22" spans="1:14" ht="83.25" customHeight="1">
      <c r="A22" s="458"/>
      <c r="B22" s="61" t="s">
        <v>123</v>
      </c>
      <c r="C22" s="19">
        <v>30</v>
      </c>
      <c r="D22" s="42" t="s">
        <v>239</v>
      </c>
      <c r="E22" s="19" t="s">
        <v>7</v>
      </c>
      <c r="F22" s="9">
        <v>336000</v>
      </c>
      <c r="G22" s="9">
        <v>336000</v>
      </c>
      <c r="H22" s="9">
        <v>336000</v>
      </c>
      <c r="I22" s="207">
        <v>336000</v>
      </c>
      <c r="J22" s="207">
        <v>336000</v>
      </c>
      <c r="K22" s="303">
        <f t="shared" ref="K22:K36" si="4">SUM(F22:J22)</f>
        <v>1680000</v>
      </c>
      <c r="L22" s="19"/>
      <c r="M22" s="225" t="s">
        <v>34</v>
      </c>
    </row>
    <row r="23" spans="1:14" ht="101.25" customHeight="1">
      <c r="A23" s="458" t="s">
        <v>248</v>
      </c>
      <c r="B23" s="8" t="s">
        <v>125</v>
      </c>
      <c r="C23" s="19">
        <v>20</v>
      </c>
      <c r="D23" s="42" t="s">
        <v>239</v>
      </c>
      <c r="E23" s="36" t="s">
        <v>7</v>
      </c>
      <c r="F23" s="9">
        <v>650000</v>
      </c>
      <c r="G23" s="9">
        <v>620000</v>
      </c>
      <c r="H23" s="207">
        <v>620000</v>
      </c>
      <c r="I23" s="207">
        <v>620000</v>
      </c>
      <c r="J23" s="207">
        <v>620000</v>
      </c>
      <c r="K23" s="303">
        <f t="shared" si="4"/>
        <v>3130000</v>
      </c>
      <c r="L23" s="34"/>
      <c r="M23" s="412" t="s">
        <v>603</v>
      </c>
    </row>
    <row r="24" spans="1:14" ht="135" customHeight="1">
      <c r="A24" s="458"/>
      <c r="B24" s="8" t="s">
        <v>357</v>
      </c>
      <c r="C24" s="19">
        <v>20</v>
      </c>
      <c r="D24" s="196" t="s">
        <v>239</v>
      </c>
      <c r="E24" s="226" t="s">
        <v>7</v>
      </c>
      <c r="F24" s="47">
        <v>50000</v>
      </c>
      <c r="G24" s="47">
        <v>38000</v>
      </c>
      <c r="H24" s="47">
        <v>38000</v>
      </c>
      <c r="I24" s="47">
        <v>38000</v>
      </c>
      <c r="J24" s="47">
        <v>38000</v>
      </c>
      <c r="K24" s="303">
        <f t="shared" si="4"/>
        <v>202000</v>
      </c>
      <c r="L24" s="34"/>
      <c r="M24" s="225" t="s">
        <v>470</v>
      </c>
    </row>
    <row r="25" spans="1:14" ht="70.5" customHeight="1">
      <c r="A25" s="458" t="s">
        <v>35</v>
      </c>
      <c r="B25" s="21" t="s">
        <v>265</v>
      </c>
      <c r="C25" s="19">
        <v>40</v>
      </c>
      <c r="D25" s="42" t="s">
        <v>239</v>
      </c>
      <c r="E25" s="36" t="s">
        <v>237</v>
      </c>
      <c r="F25" s="130">
        <v>2500</v>
      </c>
      <c r="G25" s="36" t="s">
        <v>4</v>
      </c>
      <c r="H25" s="36" t="s">
        <v>4</v>
      </c>
      <c r="I25" s="36" t="s">
        <v>4</v>
      </c>
      <c r="J25" s="226" t="s">
        <v>4</v>
      </c>
      <c r="K25" s="303">
        <f t="shared" si="4"/>
        <v>2500</v>
      </c>
      <c r="L25" s="35"/>
      <c r="M25" s="242" t="s">
        <v>422</v>
      </c>
    </row>
    <row r="26" spans="1:14" ht="50.25" customHeight="1">
      <c r="A26" s="458"/>
      <c r="B26" s="242" t="s">
        <v>264</v>
      </c>
      <c r="C26" s="243">
        <v>40</v>
      </c>
      <c r="D26" s="196" t="s">
        <v>239</v>
      </c>
      <c r="E26" s="226" t="s">
        <v>7</v>
      </c>
      <c r="F26" s="244" t="s">
        <v>4</v>
      </c>
      <c r="G26" s="244">
        <v>0</v>
      </c>
      <c r="H26" s="244">
        <v>0</v>
      </c>
      <c r="I26" s="197">
        <v>0</v>
      </c>
      <c r="J26" s="197">
        <v>0</v>
      </c>
      <c r="K26" s="303">
        <f t="shared" si="4"/>
        <v>0</v>
      </c>
      <c r="L26" s="35"/>
      <c r="M26" s="242" t="s">
        <v>600</v>
      </c>
    </row>
    <row r="27" spans="1:14" ht="54" customHeight="1">
      <c r="A27" s="458"/>
      <c r="B27" s="242" t="s">
        <v>420</v>
      </c>
      <c r="C27" s="243">
        <v>40</v>
      </c>
      <c r="D27" s="196" t="s">
        <v>239</v>
      </c>
      <c r="E27" s="226" t="s">
        <v>237</v>
      </c>
      <c r="F27" s="244">
        <v>0</v>
      </c>
      <c r="G27" s="226">
        <v>0</v>
      </c>
      <c r="H27" s="226">
        <v>0</v>
      </c>
      <c r="I27" s="197">
        <v>0</v>
      </c>
      <c r="J27" s="197">
        <v>0</v>
      </c>
      <c r="K27" s="303">
        <f t="shared" si="4"/>
        <v>0</v>
      </c>
      <c r="L27" s="35"/>
      <c r="M27" s="242" t="s">
        <v>421</v>
      </c>
    </row>
    <row r="28" spans="1:14" ht="39" customHeight="1">
      <c r="A28" s="458" t="s">
        <v>120</v>
      </c>
      <c r="B28" s="248" t="s">
        <v>126</v>
      </c>
      <c r="C28" s="243">
        <v>20</v>
      </c>
      <c r="D28" s="196" t="s">
        <v>239</v>
      </c>
      <c r="E28" s="243" t="s">
        <v>7</v>
      </c>
      <c r="F28" s="244">
        <v>50000</v>
      </c>
      <c r="G28" s="302">
        <v>85000</v>
      </c>
      <c r="H28" s="302">
        <v>85000</v>
      </c>
      <c r="I28" s="302">
        <v>85000</v>
      </c>
      <c r="J28" s="302">
        <v>85000</v>
      </c>
      <c r="K28" s="303">
        <f t="shared" si="4"/>
        <v>390000</v>
      </c>
      <c r="L28" s="243"/>
      <c r="M28" s="242" t="s">
        <v>471</v>
      </c>
    </row>
    <row r="29" spans="1:14" ht="49.5" customHeight="1">
      <c r="A29" s="458"/>
      <c r="B29" s="242" t="s">
        <v>358</v>
      </c>
      <c r="C29" s="243">
        <v>20</v>
      </c>
      <c r="D29" s="196" t="s">
        <v>239</v>
      </c>
      <c r="E29" s="226" t="s">
        <v>7</v>
      </c>
      <c r="F29" s="244">
        <v>100000</v>
      </c>
      <c r="G29" s="302">
        <v>100000</v>
      </c>
      <c r="H29" s="302">
        <v>100000</v>
      </c>
      <c r="I29" s="197">
        <v>100000</v>
      </c>
      <c r="J29" s="198">
        <v>100000</v>
      </c>
      <c r="K29" s="303">
        <f t="shared" si="4"/>
        <v>500000</v>
      </c>
      <c r="L29" s="35"/>
      <c r="M29" s="242" t="s">
        <v>472</v>
      </c>
    </row>
    <row r="30" spans="1:14" ht="83.25" customHeight="1">
      <c r="A30" s="458"/>
      <c r="B30" s="242" t="s">
        <v>391</v>
      </c>
      <c r="C30" s="243">
        <v>20</v>
      </c>
      <c r="D30" s="196" t="s">
        <v>239</v>
      </c>
      <c r="E30" s="226" t="s">
        <v>7</v>
      </c>
      <c r="F30" s="226">
        <v>0</v>
      </c>
      <c r="G30" s="226" t="s">
        <v>4</v>
      </c>
      <c r="H30" s="226" t="s">
        <v>4</v>
      </c>
      <c r="I30" s="197" t="s">
        <v>4</v>
      </c>
      <c r="J30" s="197" t="s">
        <v>4</v>
      </c>
      <c r="K30" s="303">
        <f t="shared" si="4"/>
        <v>0</v>
      </c>
      <c r="L30" s="35"/>
      <c r="M30" s="225" t="s">
        <v>559</v>
      </c>
    </row>
    <row r="31" spans="1:14" ht="59.25" customHeight="1">
      <c r="A31" s="458"/>
      <c r="B31" s="242" t="s">
        <v>423</v>
      </c>
      <c r="C31" s="243">
        <v>20</v>
      </c>
      <c r="D31" s="196" t="s">
        <v>239</v>
      </c>
      <c r="E31" s="226" t="s">
        <v>7</v>
      </c>
      <c r="F31" s="244">
        <v>40000</v>
      </c>
      <c r="G31" s="302">
        <v>38000</v>
      </c>
      <c r="H31" s="302">
        <v>38000</v>
      </c>
      <c r="I31" s="302">
        <v>38000</v>
      </c>
      <c r="J31" s="302">
        <v>38000</v>
      </c>
      <c r="K31" s="303">
        <f t="shared" si="4"/>
        <v>192000</v>
      </c>
      <c r="L31" s="35"/>
      <c r="M31" s="242" t="s">
        <v>469</v>
      </c>
    </row>
    <row r="32" spans="1:14" ht="108.75" customHeight="1">
      <c r="A32" s="457" t="s">
        <v>184</v>
      </c>
      <c r="B32" s="253" t="s">
        <v>424</v>
      </c>
      <c r="C32" s="243">
        <v>20</v>
      </c>
      <c r="D32" s="226">
        <v>10900</v>
      </c>
      <c r="E32" s="243" t="s">
        <v>7</v>
      </c>
      <c r="F32" s="244">
        <v>10000</v>
      </c>
      <c r="G32" s="244">
        <v>10000</v>
      </c>
      <c r="H32" s="244" t="s">
        <v>4</v>
      </c>
      <c r="I32" s="243" t="s">
        <v>4</v>
      </c>
      <c r="J32" s="243" t="s">
        <v>4</v>
      </c>
      <c r="K32" s="303">
        <f t="shared" si="4"/>
        <v>20000</v>
      </c>
      <c r="L32" s="244"/>
      <c r="M32" s="242" t="s">
        <v>404</v>
      </c>
    </row>
    <row r="33" spans="1:14" ht="48" customHeight="1">
      <c r="A33" s="455"/>
      <c r="B33" s="253" t="s">
        <v>236</v>
      </c>
      <c r="C33" s="243">
        <v>20</v>
      </c>
      <c r="D33" s="196" t="s">
        <v>239</v>
      </c>
      <c r="E33" s="301" t="s">
        <v>7</v>
      </c>
      <c r="F33" s="47">
        <v>29000</v>
      </c>
      <c r="G33" s="47">
        <v>29000</v>
      </c>
      <c r="H33" s="47">
        <v>29000</v>
      </c>
      <c r="I33" s="301">
        <v>29000</v>
      </c>
      <c r="J33" s="47">
        <v>29000</v>
      </c>
      <c r="K33" s="303">
        <f t="shared" si="4"/>
        <v>145000</v>
      </c>
      <c r="L33" s="244"/>
      <c r="M33" s="242" t="s">
        <v>235</v>
      </c>
    </row>
    <row r="34" spans="1:14" ht="33.75" customHeight="1">
      <c r="A34" s="458" t="s">
        <v>36</v>
      </c>
      <c r="B34" s="249" t="s">
        <v>51</v>
      </c>
      <c r="C34" s="243">
        <v>20</v>
      </c>
      <c r="D34" s="196" t="s">
        <v>239</v>
      </c>
      <c r="E34" s="192" t="s">
        <v>52</v>
      </c>
      <c r="F34" s="244">
        <v>1500</v>
      </c>
      <c r="G34" s="244">
        <v>1500</v>
      </c>
      <c r="H34" s="244">
        <v>1500</v>
      </c>
      <c r="I34" s="243">
        <v>1500</v>
      </c>
      <c r="J34" s="243">
        <v>1500</v>
      </c>
      <c r="K34" s="303">
        <f t="shared" si="4"/>
        <v>7500</v>
      </c>
      <c r="L34" s="177"/>
      <c r="M34" s="40" t="s">
        <v>50</v>
      </c>
    </row>
    <row r="35" spans="1:14" ht="72.75" customHeight="1">
      <c r="A35" s="458"/>
      <c r="B35" s="253" t="s">
        <v>217</v>
      </c>
      <c r="C35" s="243">
        <v>40</v>
      </c>
      <c r="D35" s="196" t="s">
        <v>239</v>
      </c>
      <c r="E35" s="192" t="s">
        <v>7</v>
      </c>
      <c r="F35" s="244">
        <v>0</v>
      </c>
      <c r="G35" s="244">
        <v>0</v>
      </c>
      <c r="H35" s="244">
        <v>0</v>
      </c>
      <c r="I35" s="243">
        <v>0</v>
      </c>
      <c r="J35" s="243">
        <v>0</v>
      </c>
      <c r="K35" s="303">
        <f t="shared" si="4"/>
        <v>0</v>
      </c>
      <c r="L35" s="177"/>
      <c r="M35" s="40" t="s">
        <v>560</v>
      </c>
    </row>
    <row r="36" spans="1:14" ht="45.75" customHeight="1">
      <c r="A36" s="458"/>
      <c r="B36" s="253" t="s">
        <v>216</v>
      </c>
      <c r="C36" s="243">
        <v>40</v>
      </c>
      <c r="D36" s="196" t="s">
        <v>239</v>
      </c>
      <c r="E36" s="192" t="s">
        <v>7</v>
      </c>
      <c r="F36" s="244">
        <v>0</v>
      </c>
      <c r="G36" s="244">
        <v>0</v>
      </c>
      <c r="H36" s="244">
        <v>0</v>
      </c>
      <c r="I36" s="243">
        <v>0</v>
      </c>
      <c r="J36" s="243">
        <v>0</v>
      </c>
      <c r="K36" s="303">
        <f t="shared" si="4"/>
        <v>0</v>
      </c>
      <c r="L36" s="177"/>
      <c r="M36" s="242" t="s">
        <v>561</v>
      </c>
    </row>
    <row r="37" spans="1:14" s="114" customFormat="1" ht="40.5" customHeight="1">
      <c r="A37" s="459" t="s">
        <v>20</v>
      </c>
      <c r="B37" s="460"/>
      <c r="C37" s="460"/>
      <c r="D37" s="460"/>
      <c r="E37" s="461"/>
      <c r="F37" s="415">
        <f t="shared" ref="F37:K37" si="5">SUM(F41:F46)</f>
        <v>63390</v>
      </c>
      <c r="G37" s="415">
        <f t="shared" si="5"/>
        <v>125000</v>
      </c>
      <c r="H37" s="415">
        <f t="shared" si="5"/>
        <v>125000</v>
      </c>
      <c r="I37" s="415">
        <f t="shared" si="5"/>
        <v>125000</v>
      </c>
      <c r="J37" s="415">
        <f t="shared" si="5"/>
        <v>125000</v>
      </c>
      <c r="K37" s="415">
        <f t="shared" si="5"/>
        <v>563390</v>
      </c>
      <c r="L37" s="118"/>
      <c r="M37" s="327"/>
    </row>
    <row r="38" spans="1:14" s="83" customFormat="1" ht="21" customHeight="1">
      <c r="A38" s="162"/>
      <c r="B38" s="90" t="s">
        <v>405</v>
      </c>
      <c r="C38" s="462" t="s">
        <v>215</v>
      </c>
      <c r="D38" s="463"/>
      <c r="E38" s="464"/>
      <c r="F38" s="91"/>
      <c r="G38" s="91"/>
      <c r="H38" s="91"/>
      <c r="I38" s="91"/>
      <c r="J38" s="186"/>
      <c r="K38" s="296" t="s">
        <v>496</v>
      </c>
      <c r="L38" s="113"/>
      <c r="M38" s="314" t="s">
        <v>168</v>
      </c>
    </row>
    <row r="39" spans="1:14" s="83" customFormat="1" ht="21.75" customHeight="1">
      <c r="A39" s="162"/>
      <c r="B39" s="93" t="s">
        <v>143</v>
      </c>
      <c r="C39" s="425" t="s">
        <v>175</v>
      </c>
      <c r="D39" s="426"/>
      <c r="E39" s="427"/>
      <c r="F39" s="91"/>
      <c r="G39" s="91"/>
      <c r="H39" s="91"/>
      <c r="I39" s="91"/>
      <c r="J39" s="186"/>
      <c r="K39" s="296" t="s">
        <v>87</v>
      </c>
      <c r="L39" s="113"/>
      <c r="M39" s="314" t="s">
        <v>174</v>
      </c>
    </row>
    <row r="40" spans="1:14" s="83" customFormat="1" ht="25.5" customHeight="1">
      <c r="A40" s="162"/>
      <c r="B40" s="90" t="s">
        <v>310</v>
      </c>
      <c r="C40" s="425" t="s">
        <v>253</v>
      </c>
      <c r="D40" s="426"/>
      <c r="E40" s="427"/>
      <c r="F40" s="113"/>
      <c r="G40" s="113"/>
      <c r="H40" s="91"/>
      <c r="I40" s="91"/>
      <c r="J40" s="186"/>
      <c r="K40" s="296" t="s">
        <v>496</v>
      </c>
      <c r="L40" s="113"/>
      <c r="M40" s="314" t="s">
        <v>169</v>
      </c>
    </row>
    <row r="41" spans="1:14" ht="120" customHeight="1">
      <c r="A41" s="61" t="s">
        <v>47</v>
      </c>
      <c r="B41" s="40" t="s">
        <v>359</v>
      </c>
      <c r="C41" s="37">
        <v>20</v>
      </c>
      <c r="D41" s="179" t="s">
        <v>22</v>
      </c>
      <c r="E41" s="192" t="s">
        <v>6</v>
      </c>
      <c r="F41" s="192">
        <v>0</v>
      </c>
      <c r="G41" s="177">
        <v>0</v>
      </c>
      <c r="H41" s="244">
        <v>0</v>
      </c>
      <c r="I41" s="244">
        <v>0</v>
      </c>
      <c r="J41" s="244"/>
      <c r="K41" s="238">
        <f t="shared" si="3"/>
        <v>0</v>
      </c>
      <c r="L41" s="177"/>
      <c r="M41" s="321" t="s">
        <v>562</v>
      </c>
    </row>
    <row r="42" spans="1:14" ht="99" customHeight="1">
      <c r="A42" s="267" t="s">
        <v>240</v>
      </c>
      <c r="B42" s="158" t="s">
        <v>266</v>
      </c>
      <c r="C42" s="37">
        <v>20</v>
      </c>
      <c r="D42" s="44" t="s">
        <v>22</v>
      </c>
      <c r="E42" s="19" t="s">
        <v>6</v>
      </c>
      <c r="F42" s="302">
        <v>63390</v>
      </c>
      <c r="G42" s="302">
        <v>125000</v>
      </c>
      <c r="H42" s="302">
        <v>125000</v>
      </c>
      <c r="I42" s="302">
        <v>125000</v>
      </c>
      <c r="J42" s="302">
        <v>125000</v>
      </c>
      <c r="K42" s="238">
        <f>SUM(F42:J42)</f>
        <v>563390</v>
      </c>
      <c r="L42" s="19"/>
      <c r="M42" s="225" t="s">
        <v>607</v>
      </c>
    </row>
    <row r="43" spans="1:14" ht="76.5" customHeight="1">
      <c r="A43" s="458" t="s">
        <v>425</v>
      </c>
      <c r="B43" s="225" t="s">
        <v>406</v>
      </c>
      <c r="C43" s="49">
        <v>20</v>
      </c>
      <c r="D43" s="44" t="s">
        <v>22</v>
      </c>
      <c r="E43" s="208" t="s">
        <v>6</v>
      </c>
      <c r="F43" s="207">
        <v>0</v>
      </c>
      <c r="G43" s="207" t="s">
        <v>4</v>
      </c>
      <c r="H43" s="207" t="s">
        <v>4</v>
      </c>
      <c r="I43" s="207" t="s">
        <v>4</v>
      </c>
      <c r="J43" s="207" t="s">
        <v>4</v>
      </c>
      <c r="K43" s="266">
        <f t="shared" si="3"/>
        <v>0</v>
      </c>
      <c r="L43" s="225"/>
      <c r="M43" s="225" t="s">
        <v>563</v>
      </c>
      <c r="N43" s="254"/>
    </row>
    <row r="44" spans="1:14" ht="108.75" customHeight="1">
      <c r="A44" s="458"/>
      <c r="B44" s="275" t="s">
        <v>407</v>
      </c>
      <c r="C44" s="37">
        <v>20</v>
      </c>
      <c r="D44" s="44" t="s">
        <v>22</v>
      </c>
      <c r="E44" s="13" t="s">
        <v>6</v>
      </c>
      <c r="F44" s="13">
        <v>0</v>
      </c>
      <c r="G44" s="13">
        <v>0</v>
      </c>
      <c r="H44" s="17">
        <v>0</v>
      </c>
      <c r="I44" s="17">
        <v>0</v>
      </c>
      <c r="J44" s="17">
        <v>0</v>
      </c>
      <c r="K44" s="238">
        <f>SUM(F44:J44)</f>
        <v>0</v>
      </c>
      <c r="L44" s="14"/>
      <c r="M44" s="321" t="s">
        <v>564</v>
      </c>
    </row>
    <row r="45" spans="1:14" ht="48.75" customHeight="1">
      <c r="A45" s="458"/>
      <c r="B45" s="275" t="s">
        <v>263</v>
      </c>
      <c r="C45" s="37">
        <v>20</v>
      </c>
      <c r="D45" s="44" t="s">
        <v>22</v>
      </c>
      <c r="E45" s="13" t="s">
        <v>6</v>
      </c>
      <c r="F45" s="13" t="s">
        <v>4</v>
      </c>
      <c r="G45" s="13" t="s">
        <v>4</v>
      </c>
      <c r="H45" s="17">
        <v>0</v>
      </c>
      <c r="I45" s="17" t="s">
        <v>4</v>
      </c>
      <c r="J45" s="17" t="s">
        <v>4</v>
      </c>
      <c r="K45" s="238">
        <f t="shared" si="3"/>
        <v>0</v>
      </c>
      <c r="L45" s="14"/>
      <c r="M45" s="40" t="s">
        <v>565</v>
      </c>
    </row>
    <row r="46" spans="1:14" ht="77.25" customHeight="1">
      <c r="A46" s="225" t="s">
        <v>426</v>
      </c>
      <c r="B46" s="21" t="s">
        <v>127</v>
      </c>
      <c r="C46" s="36">
        <v>40</v>
      </c>
      <c r="D46" s="38">
        <v>10702</v>
      </c>
      <c r="E46" s="38" t="s">
        <v>10</v>
      </c>
      <c r="F46" s="38">
        <v>0</v>
      </c>
      <c r="G46" s="38">
        <v>0</v>
      </c>
      <c r="H46" s="38">
        <v>0</v>
      </c>
      <c r="I46" s="38">
        <v>0</v>
      </c>
      <c r="J46" s="38">
        <v>0</v>
      </c>
      <c r="K46" s="238">
        <f>SUM(F46:J46)</f>
        <v>0</v>
      </c>
      <c r="L46" s="10" t="s">
        <v>16</v>
      </c>
      <c r="M46" s="321" t="s">
        <v>566</v>
      </c>
    </row>
  </sheetData>
  <autoFilter ref="A1:M46"/>
  <customSheetViews>
    <customSheetView guid="{711A64F8-68CA-4748-862D-A524A22B18E0}" scale="82" fitToPage="1" showAutoFilter="1">
      <pane ySplit="2" topLeftCell="A39" activePane="bottomLeft" state="frozen"/>
      <selection pane="bottomLeft" activeCell="A5" sqref="A5:E5"/>
      <pageMargins left="0.7" right="0.7" top="0.75" bottom="0.75" header="0.3" footer="0.3"/>
      <pageSetup paperSize="9" scale="46" fitToHeight="0" orientation="landscape" r:id="rId1"/>
      <autoFilter ref="A1:M46"/>
    </customSheetView>
  </customSheetViews>
  <mergeCells count="17">
    <mergeCell ref="A3:B3"/>
    <mergeCell ref="A4:B4"/>
    <mergeCell ref="A5:E5"/>
    <mergeCell ref="A6:E6"/>
    <mergeCell ref="A2:B2"/>
    <mergeCell ref="A13:A19"/>
    <mergeCell ref="A32:A33"/>
    <mergeCell ref="A43:A45"/>
    <mergeCell ref="A20:A22"/>
    <mergeCell ref="A23:A24"/>
    <mergeCell ref="A25:A27"/>
    <mergeCell ref="A28:A31"/>
    <mergeCell ref="A34:A36"/>
    <mergeCell ref="A37:E37"/>
    <mergeCell ref="C38:E38"/>
    <mergeCell ref="C39:E39"/>
    <mergeCell ref="C40:E40"/>
  </mergeCells>
  <pageMargins left="0.7" right="0.7" top="0.75" bottom="0.75" header="0.3" footer="0.3"/>
  <pageSetup paperSize="9" scale="46" fitToHeight="0" orientation="landscape" r:id="rId2"/>
  <ignoredErrors>
    <ignoredError sqref="D2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O44"/>
  <sheetViews>
    <sheetView zoomScale="82" zoomScaleNormal="82" workbookViewId="0">
      <pane ySplit="1" topLeftCell="A38" activePane="bottomLeft" state="frozen"/>
      <selection pane="bottomLeft" activeCell="J9" sqref="J9"/>
    </sheetView>
  </sheetViews>
  <sheetFormatPr defaultRowHeight="15" outlineLevelRow="2"/>
  <cols>
    <col min="1" max="1" width="35.7109375" style="391" customWidth="1"/>
    <col min="2" max="2" width="45.7109375" style="391" customWidth="1"/>
    <col min="3" max="3" width="12.5703125" style="391" customWidth="1"/>
    <col min="4" max="4" width="9.42578125" style="391" customWidth="1"/>
    <col min="5" max="5" width="11" style="391" customWidth="1"/>
    <col min="6" max="6" width="13" style="391" customWidth="1"/>
    <col min="7" max="7" width="12.140625" style="391" customWidth="1"/>
    <col min="8" max="8" width="14.28515625" style="391" customWidth="1"/>
    <col min="9" max="9" width="14.42578125" style="391" customWidth="1"/>
    <col min="10" max="10" width="13.28515625" style="391" customWidth="1"/>
    <col min="11" max="11" width="13.85546875" style="402" customWidth="1"/>
    <col min="12" max="12" width="12.85546875" style="391" customWidth="1"/>
    <col min="13" max="13" width="56" style="391" customWidth="1"/>
    <col min="14" max="16384" width="9.140625" style="391"/>
  </cols>
  <sheetData>
    <row r="1" spans="1:15" ht="51">
      <c r="A1" s="20" t="s">
        <v>14</v>
      </c>
      <c r="B1" s="20" t="s">
        <v>0</v>
      </c>
      <c r="C1" s="20" t="s">
        <v>61</v>
      </c>
      <c r="D1" s="20" t="s">
        <v>1</v>
      </c>
      <c r="E1" s="20" t="s">
        <v>2</v>
      </c>
      <c r="F1" s="57" t="s">
        <v>336</v>
      </c>
      <c r="G1" s="57" t="s">
        <v>337</v>
      </c>
      <c r="H1" s="57" t="s">
        <v>338</v>
      </c>
      <c r="I1" s="57" t="s">
        <v>339</v>
      </c>
      <c r="J1" s="57" t="s">
        <v>453</v>
      </c>
      <c r="K1" s="20" t="s">
        <v>3</v>
      </c>
      <c r="L1" s="20" t="s">
        <v>15</v>
      </c>
      <c r="M1" s="20" t="s">
        <v>5</v>
      </c>
    </row>
    <row r="2" spans="1:15" s="114" customFormat="1" ht="30.75" customHeight="1">
      <c r="A2" s="341" t="s">
        <v>8</v>
      </c>
      <c r="B2" s="341"/>
      <c r="C2" s="100"/>
      <c r="D2" s="100"/>
      <c r="E2" s="100"/>
      <c r="F2" s="101">
        <f>SUM(F4-F3)</f>
        <v>58250</v>
      </c>
      <c r="G2" s="101">
        <f t="shared" ref="G2:K2" si="0">SUM(G4-G3)</f>
        <v>5250</v>
      </c>
      <c r="H2" s="101">
        <f t="shared" si="0"/>
        <v>250</v>
      </c>
      <c r="I2" s="101">
        <f t="shared" si="0"/>
        <v>250</v>
      </c>
      <c r="J2" s="101">
        <f t="shared" si="0"/>
        <v>250</v>
      </c>
      <c r="K2" s="101">
        <f t="shared" si="0"/>
        <v>64250</v>
      </c>
      <c r="L2" s="102"/>
      <c r="M2" s="103"/>
    </row>
    <row r="3" spans="1:15" s="114" customFormat="1" ht="28.5" customHeight="1">
      <c r="A3" s="336" t="s">
        <v>38</v>
      </c>
      <c r="B3" s="337"/>
      <c r="C3" s="88"/>
      <c r="D3" s="88"/>
      <c r="E3" s="88"/>
      <c r="F3" s="101">
        <v>0</v>
      </c>
      <c r="G3" s="101">
        <f>SUM(G34+G35+G43)</f>
        <v>0</v>
      </c>
      <c r="H3" s="101">
        <f>SUM(H9+H35+H43)</f>
        <v>48592</v>
      </c>
      <c r="I3" s="101">
        <f>SUM(I9+I35+I43)</f>
        <v>48592</v>
      </c>
      <c r="J3" s="101">
        <f>SUM(J9+J35+J43)</f>
        <v>48592</v>
      </c>
      <c r="K3" s="101">
        <f>SUM(F3:J3)</f>
        <v>145776</v>
      </c>
      <c r="L3" s="102"/>
      <c r="M3" s="103"/>
    </row>
    <row r="4" spans="1:15" s="114" customFormat="1" ht="27.75" customHeight="1">
      <c r="A4" s="336" t="s">
        <v>30</v>
      </c>
      <c r="B4" s="337"/>
      <c r="C4" s="100"/>
      <c r="D4" s="100"/>
      <c r="E4" s="100"/>
      <c r="F4" s="382">
        <f t="shared" ref="F4:K4" si="1">SUM(F6+F14+F24+F40)</f>
        <v>58250</v>
      </c>
      <c r="G4" s="382">
        <f t="shared" si="1"/>
        <v>5250</v>
      </c>
      <c r="H4" s="382">
        <f>SUM(H6+H14+H24+H40)</f>
        <v>48842</v>
      </c>
      <c r="I4" s="382">
        <f t="shared" si="1"/>
        <v>48842</v>
      </c>
      <c r="J4" s="382">
        <f t="shared" si="1"/>
        <v>48842</v>
      </c>
      <c r="K4" s="382">
        <f t="shared" si="1"/>
        <v>210026</v>
      </c>
      <c r="L4" s="102"/>
      <c r="M4" s="103"/>
    </row>
    <row r="5" spans="1:15" s="114" customFormat="1" ht="38.25" customHeight="1">
      <c r="A5" s="478" t="s">
        <v>39</v>
      </c>
      <c r="B5" s="479"/>
      <c r="C5" s="390"/>
      <c r="D5" s="390"/>
      <c r="E5" s="390"/>
      <c r="F5" s="381"/>
      <c r="G5" s="381"/>
      <c r="H5" s="381"/>
      <c r="I5" s="381"/>
      <c r="J5" s="381"/>
      <c r="K5" s="381"/>
      <c r="L5" s="106"/>
      <c r="M5" s="107"/>
    </row>
    <row r="6" spans="1:15" s="114" customFormat="1" ht="30" customHeight="1">
      <c r="A6" s="480" t="s">
        <v>21</v>
      </c>
      <c r="B6" s="481"/>
      <c r="C6" s="345"/>
      <c r="D6" s="345"/>
      <c r="E6" s="346"/>
      <c r="F6" s="117">
        <f>SUM(F8:F13)</f>
        <v>250</v>
      </c>
      <c r="G6" s="117">
        <f t="shared" ref="G6:J6" si="2">SUM(G8:G13)</f>
        <v>5250</v>
      </c>
      <c r="H6" s="117">
        <f t="shared" si="2"/>
        <v>25250</v>
      </c>
      <c r="I6" s="117">
        <f t="shared" si="2"/>
        <v>25250</v>
      </c>
      <c r="J6" s="117">
        <f t="shared" si="2"/>
        <v>25250</v>
      </c>
      <c r="K6" s="117">
        <f>SUM(K8:K13)</f>
        <v>81250</v>
      </c>
      <c r="L6" s="115"/>
      <c r="M6" s="116"/>
    </row>
    <row r="7" spans="1:15" s="393" customFormat="1" ht="40.5" customHeight="1">
      <c r="A7" s="203"/>
      <c r="B7" s="203" t="s">
        <v>452</v>
      </c>
      <c r="C7" s="342" t="s">
        <v>427</v>
      </c>
      <c r="D7" s="343"/>
      <c r="E7" s="344"/>
      <c r="F7" s="298" t="s">
        <v>509</v>
      </c>
      <c r="G7" s="298" t="s">
        <v>510</v>
      </c>
      <c r="H7" s="298" t="s">
        <v>508</v>
      </c>
      <c r="I7" s="298" t="s">
        <v>508</v>
      </c>
      <c r="J7" s="298" t="s">
        <v>508</v>
      </c>
      <c r="K7" s="299"/>
      <c r="L7" s="252"/>
      <c r="M7" s="300"/>
      <c r="N7" s="392"/>
    </row>
    <row r="8" spans="1:15" s="395" customFormat="1" ht="150.75" customHeight="1" outlineLevel="1">
      <c r="A8" s="431" t="s">
        <v>450</v>
      </c>
      <c r="B8" s="22" t="s">
        <v>393</v>
      </c>
      <c r="C8" s="205">
        <v>20</v>
      </c>
      <c r="D8" s="208">
        <v>10702</v>
      </c>
      <c r="E8" s="205" t="s">
        <v>7</v>
      </c>
      <c r="F8" s="207">
        <v>0</v>
      </c>
      <c r="G8" s="207" t="s">
        <v>4</v>
      </c>
      <c r="H8" s="207" t="s">
        <v>4</v>
      </c>
      <c r="I8" s="12" t="s">
        <v>4</v>
      </c>
      <c r="J8" s="12" t="s">
        <v>4</v>
      </c>
      <c r="K8" s="206">
        <f>SUM(F8:I8)</f>
        <v>0</v>
      </c>
      <c r="L8" s="40"/>
      <c r="M8" s="40" t="s">
        <v>511</v>
      </c>
      <c r="N8" s="394"/>
      <c r="O8" s="29"/>
    </row>
    <row r="9" spans="1:15" s="395" customFormat="1" ht="83.25" customHeight="1" outlineLevel="1">
      <c r="A9" s="432"/>
      <c r="B9" s="340" t="s">
        <v>394</v>
      </c>
      <c r="C9" s="301">
        <v>20</v>
      </c>
      <c r="D9" s="301">
        <v>10900</v>
      </c>
      <c r="E9" s="301" t="s">
        <v>7</v>
      </c>
      <c r="F9" s="302" t="s">
        <v>4</v>
      </c>
      <c r="G9" s="302">
        <v>5000</v>
      </c>
      <c r="H9" s="228">
        <v>25000</v>
      </c>
      <c r="I9" s="228">
        <v>25000</v>
      </c>
      <c r="J9" s="228">
        <v>25000</v>
      </c>
      <c r="K9" s="206">
        <f>SUM(F9:J9)</f>
        <v>80000</v>
      </c>
      <c r="L9" s="242"/>
      <c r="M9" s="242" t="s">
        <v>360</v>
      </c>
      <c r="O9" s="29"/>
    </row>
    <row r="10" spans="1:15" s="395" customFormat="1" ht="72.75" customHeight="1" outlineLevel="1">
      <c r="A10" s="432"/>
      <c r="B10" s="225" t="s">
        <v>395</v>
      </c>
      <c r="C10" s="225"/>
      <c r="D10" s="7"/>
      <c r="E10" s="7" t="s">
        <v>10</v>
      </c>
      <c r="F10" s="207">
        <v>0</v>
      </c>
      <c r="G10" s="207">
        <v>0</v>
      </c>
      <c r="H10" s="207">
        <v>0</v>
      </c>
      <c r="I10" s="12">
        <v>0</v>
      </c>
      <c r="J10" s="12">
        <v>0</v>
      </c>
      <c r="K10" s="206">
        <f>SUM(F10:J10)</f>
        <v>0</v>
      </c>
      <c r="L10" s="7" t="s">
        <v>16</v>
      </c>
      <c r="M10" s="225" t="s">
        <v>567</v>
      </c>
      <c r="O10" s="29"/>
    </row>
    <row r="11" spans="1:15" s="395" customFormat="1" ht="42.75" customHeight="1" outlineLevel="1">
      <c r="A11" s="433"/>
      <c r="B11" s="340" t="s">
        <v>451</v>
      </c>
      <c r="C11" s="301">
        <v>20</v>
      </c>
      <c r="D11" s="179" t="s">
        <v>22</v>
      </c>
      <c r="E11" s="192" t="s">
        <v>6</v>
      </c>
      <c r="F11" s="226">
        <v>0</v>
      </c>
      <c r="G11" s="226">
        <v>0</v>
      </c>
      <c r="H11" s="226">
        <v>0</v>
      </c>
      <c r="I11" s="226">
        <v>0</v>
      </c>
      <c r="J11" s="226">
        <v>0</v>
      </c>
      <c r="K11" s="226">
        <v>0</v>
      </c>
      <c r="L11" s="328"/>
      <c r="M11" s="328" t="s">
        <v>539</v>
      </c>
      <c r="O11" s="29"/>
    </row>
    <row r="12" spans="1:15" s="385" customFormat="1" ht="78" customHeight="1" outlineLevel="1">
      <c r="A12" s="365" t="s">
        <v>151</v>
      </c>
      <c r="B12" s="365" t="s">
        <v>396</v>
      </c>
      <c r="C12" s="226">
        <v>20</v>
      </c>
      <c r="D12" s="226">
        <v>10900</v>
      </c>
      <c r="E12" s="226" t="s">
        <v>7</v>
      </c>
      <c r="F12" s="47">
        <v>250</v>
      </c>
      <c r="G12" s="47">
        <v>250</v>
      </c>
      <c r="H12" s="47">
        <v>250</v>
      </c>
      <c r="I12" s="47">
        <v>250</v>
      </c>
      <c r="J12" s="47">
        <v>250</v>
      </c>
      <c r="K12" s="383">
        <f>SUM(F12:J12)</f>
        <v>1250</v>
      </c>
      <c r="L12" s="384"/>
      <c r="M12" s="242" t="s">
        <v>361</v>
      </c>
      <c r="O12" s="386"/>
    </row>
    <row r="13" spans="1:15" s="385" customFormat="1" ht="38.25" outlineLevel="1">
      <c r="A13" s="331" t="s">
        <v>165</v>
      </c>
      <c r="B13" s="331" t="s">
        <v>269</v>
      </c>
      <c r="C13" s="151">
        <v>20</v>
      </c>
      <c r="D13" s="168" t="s">
        <v>22</v>
      </c>
      <c r="E13" s="151" t="s">
        <v>6</v>
      </c>
      <c r="F13" s="207">
        <v>0</v>
      </c>
      <c r="G13" s="207" t="s">
        <v>4</v>
      </c>
      <c r="H13" s="207" t="s">
        <v>4</v>
      </c>
      <c r="I13" s="207" t="s">
        <v>4</v>
      </c>
      <c r="J13" s="207" t="s">
        <v>4</v>
      </c>
      <c r="K13" s="206">
        <f t="shared" ref="K13:K37" si="3">SUM(F13:I13)</f>
        <v>0</v>
      </c>
      <c r="L13" s="225"/>
      <c r="M13" s="225" t="s">
        <v>568</v>
      </c>
      <c r="O13" s="28"/>
    </row>
    <row r="14" spans="1:15" s="110" customFormat="1" ht="33.75" customHeight="1" outlineLevel="1">
      <c r="A14" s="214" t="s">
        <v>128</v>
      </c>
      <c r="B14" s="215"/>
      <c r="C14" s="215"/>
      <c r="D14" s="356"/>
      <c r="E14" s="357"/>
      <c r="F14" s="117">
        <f>SUM(F17:F23)</f>
        <v>0</v>
      </c>
      <c r="G14" s="117">
        <f t="shared" ref="G14:J14" si="4">SUM(G17:G23)</f>
        <v>0</v>
      </c>
      <c r="H14" s="117">
        <f t="shared" si="4"/>
        <v>0</v>
      </c>
      <c r="I14" s="117">
        <f t="shared" si="4"/>
        <v>0</v>
      </c>
      <c r="J14" s="117">
        <f t="shared" si="4"/>
        <v>0</v>
      </c>
      <c r="K14" s="117">
        <f>SUM(K17:K23)</f>
        <v>0</v>
      </c>
      <c r="L14" s="347"/>
      <c r="M14" s="120"/>
      <c r="O14" s="119"/>
    </row>
    <row r="15" spans="1:15">
      <c r="A15" s="216"/>
      <c r="B15" s="317" t="s">
        <v>144</v>
      </c>
      <c r="C15" s="353" t="s">
        <v>504</v>
      </c>
      <c r="D15" s="354"/>
      <c r="E15" s="355"/>
      <c r="F15" s="310"/>
      <c r="G15" s="310"/>
      <c r="H15" s="396"/>
      <c r="I15" s="252"/>
      <c r="J15" s="252"/>
      <c r="K15" s="296" t="s">
        <v>506</v>
      </c>
      <c r="L15" s="310"/>
      <c r="M15" s="322" t="s">
        <v>254</v>
      </c>
    </row>
    <row r="16" spans="1:15">
      <c r="A16" s="217"/>
      <c r="B16" s="202" t="s">
        <v>145</v>
      </c>
      <c r="C16" s="349" t="s">
        <v>505</v>
      </c>
      <c r="D16" s="350"/>
      <c r="E16" s="351"/>
      <c r="F16" s="310"/>
      <c r="G16" s="310"/>
      <c r="H16" s="396"/>
      <c r="I16" s="252"/>
      <c r="J16" s="252"/>
      <c r="K16" s="296" t="s">
        <v>507</v>
      </c>
      <c r="L16" s="310"/>
      <c r="M16" s="322" t="s">
        <v>255</v>
      </c>
    </row>
    <row r="17" spans="1:15" s="397" customFormat="1" ht="102" outlineLevel="2">
      <c r="A17" s="183" t="s">
        <v>205</v>
      </c>
      <c r="B17" s="40" t="s">
        <v>408</v>
      </c>
      <c r="C17" s="301">
        <v>20</v>
      </c>
      <c r="D17" s="179" t="s">
        <v>22</v>
      </c>
      <c r="E17" s="192" t="s">
        <v>6</v>
      </c>
      <c r="F17" s="177">
        <v>0</v>
      </c>
      <c r="G17" s="177" t="s">
        <v>4</v>
      </c>
      <c r="H17" s="177" t="s">
        <v>4</v>
      </c>
      <c r="I17" s="280" t="s">
        <v>4</v>
      </c>
      <c r="J17" s="280" t="s">
        <v>4</v>
      </c>
      <c r="K17" s="303">
        <f t="shared" si="3"/>
        <v>0</v>
      </c>
      <c r="L17" s="40"/>
      <c r="M17" s="40" t="s">
        <v>569</v>
      </c>
      <c r="O17" s="218"/>
    </row>
    <row r="18" spans="1:15" s="398" customFormat="1" ht="57.75" customHeight="1" outlineLevel="2">
      <c r="A18" s="437" t="s">
        <v>202</v>
      </c>
      <c r="B18" s="242" t="s">
        <v>409</v>
      </c>
      <c r="C18" s="242"/>
      <c r="D18" s="196"/>
      <c r="E18" s="301" t="s">
        <v>10</v>
      </c>
      <c r="F18" s="302">
        <v>0</v>
      </c>
      <c r="G18" s="302" t="s">
        <v>4</v>
      </c>
      <c r="H18" s="302" t="s">
        <v>4</v>
      </c>
      <c r="I18" s="268" t="s">
        <v>4</v>
      </c>
      <c r="J18" s="268" t="s">
        <v>4</v>
      </c>
      <c r="K18" s="206">
        <f t="shared" si="3"/>
        <v>0</v>
      </c>
      <c r="L18" s="192" t="s">
        <v>16</v>
      </c>
      <c r="M18" s="225" t="s">
        <v>570</v>
      </c>
      <c r="O18" s="28"/>
    </row>
    <row r="19" spans="1:15" s="398" customFormat="1" ht="96" customHeight="1" outlineLevel="2">
      <c r="A19" s="438"/>
      <c r="B19" s="242" t="s">
        <v>410</v>
      </c>
      <c r="C19" s="301"/>
      <c r="D19" s="179"/>
      <c r="E19" s="192" t="s">
        <v>10</v>
      </c>
      <c r="F19" s="302">
        <v>0</v>
      </c>
      <c r="G19" s="302" t="s">
        <v>4</v>
      </c>
      <c r="H19" s="302" t="s">
        <v>4</v>
      </c>
      <c r="I19" s="302" t="s">
        <v>4</v>
      </c>
      <c r="J19" s="302" t="s">
        <v>4</v>
      </c>
      <c r="K19" s="206">
        <f t="shared" si="3"/>
        <v>0</v>
      </c>
      <c r="L19" s="192" t="s">
        <v>16</v>
      </c>
      <c r="M19" s="225" t="s">
        <v>571</v>
      </c>
      <c r="O19" s="28"/>
    </row>
    <row r="20" spans="1:15" s="398" customFormat="1" ht="82.5" customHeight="1" outlineLevel="2">
      <c r="A20" s="438"/>
      <c r="B20" s="242" t="s">
        <v>249</v>
      </c>
      <c r="C20" s="242"/>
      <c r="D20" s="179"/>
      <c r="E20" s="192" t="s">
        <v>10</v>
      </c>
      <c r="F20" s="302">
        <v>0</v>
      </c>
      <c r="G20" s="302">
        <v>0</v>
      </c>
      <c r="H20" s="302">
        <v>0</v>
      </c>
      <c r="I20" s="302">
        <v>0</v>
      </c>
      <c r="J20" s="302">
        <v>0</v>
      </c>
      <c r="K20" s="206">
        <f>SUM(F20:J20)</f>
        <v>0</v>
      </c>
      <c r="L20" s="192" t="s">
        <v>16</v>
      </c>
      <c r="M20" s="225" t="s">
        <v>572</v>
      </c>
      <c r="O20" s="28"/>
    </row>
    <row r="21" spans="1:15" s="398" customFormat="1" ht="74.25" customHeight="1" outlineLevel="2">
      <c r="A21" s="446"/>
      <c r="B21" s="242" t="s">
        <v>411</v>
      </c>
      <c r="C21" s="301">
        <v>20</v>
      </c>
      <c r="D21" s="179" t="s">
        <v>22</v>
      </c>
      <c r="E21" s="192" t="s">
        <v>6</v>
      </c>
      <c r="F21" s="302" t="s">
        <v>4</v>
      </c>
      <c r="G21" s="302">
        <v>0</v>
      </c>
      <c r="H21" s="302" t="s">
        <v>4</v>
      </c>
      <c r="I21" s="302" t="s">
        <v>4</v>
      </c>
      <c r="J21" s="302" t="s">
        <v>4</v>
      </c>
      <c r="K21" s="303">
        <f t="shared" si="3"/>
        <v>0</v>
      </c>
      <c r="L21" s="192"/>
      <c r="M21" s="40" t="s">
        <v>539</v>
      </c>
      <c r="N21" s="397"/>
      <c r="O21" s="28"/>
    </row>
    <row r="22" spans="1:15" s="397" customFormat="1" ht="75.75" customHeight="1" outlineLevel="2">
      <c r="A22" s="340" t="s">
        <v>204</v>
      </c>
      <c r="B22" s="242" t="s">
        <v>243</v>
      </c>
      <c r="C22" s="301">
        <v>20</v>
      </c>
      <c r="D22" s="179" t="s">
        <v>315</v>
      </c>
      <c r="E22" s="192" t="s">
        <v>6</v>
      </c>
      <c r="F22" s="302">
        <v>0</v>
      </c>
      <c r="G22" s="302">
        <v>0</v>
      </c>
      <c r="H22" s="302">
        <v>0</v>
      </c>
      <c r="I22" s="302">
        <v>0</v>
      </c>
      <c r="J22" s="302">
        <v>0</v>
      </c>
      <c r="K22" s="303">
        <f>SUM(F22:J22)</f>
        <v>0</v>
      </c>
      <c r="L22" s="192"/>
      <c r="M22" s="40" t="s">
        <v>573</v>
      </c>
      <c r="O22" s="218"/>
    </row>
    <row r="23" spans="1:15" s="399" customFormat="1" ht="46.5" customHeight="1" outlineLevel="1">
      <c r="A23" s="332" t="s">
        <v>203</v>
      </c>
      <c r="B23" s="242" t="s">
        <v>362</v>
      </c>
      <c r="C23" s="40"/>
      <c r="D23" s="255"/>
      <c r="E23" s="192" t="s">
        <v>10</v>
      </c>
      <c r="F23" s="302" t="s">
        <v>4</v>
      </c>
      <c r="G23" s="302">
        <v>0</v>
      </c>
      <c r="H23" s="177" t="s">
        <v>4</v>
      </c>
      <c r="I23" s="177" t="s">
        <v>4</v>
      </c>
      <c r="J23" s="177" t="s">
        <v>4</v>
      </c>
      <c r="K23" s="206">
        <f t="shared" si="3"/>
        <v>0</v>
      </c>
      <c r="L23" s="192" t="s">
        <v>16</v>
      </c>
      <c r="M23" s="225" t="s">
        <v>574</v>
      </c>
      <c r="O23" s="45"/>
    </row>
    <row r="24" spans="1:15" s="110" customFormat="1" ht="33.75" customHeight="1" outlineLevel="1">
      <c r="A24" s="469" t="s">
        <v>26</v>
      </c>
      <c r="B24" s="470"/>
      <c r="C24" s="470"/>
      <c r="D24" s="470"/>
      <c r="E24" s="471"/>
      <c r="F24" s="117">
        <f>SUM(F28:F39)</f>
        <v>58000</v>
      </c>
      <c r="G24" s="117">
        <f>SUM(G28:G39)</f>
        <v>0</v>
      </c>
      <c r="H24" s="117">
        <f>SUM(H28:H39)</f>
        <v>3500</v>
      </c>
      <c r="I24" s="117">
        <f>SUM(I28:I39)</f>
        <v>3500</v>
      </c>
      <c r="J24" s="117">
        <f>SUM(J27:J39)</f>
        <v>3500</v>
      </c>
      <c r="K24" s="117">
        <f>SUM(K28:K39)</f>
        <v>68500</v>
      </c>
      <c r="L24" s="118"/>
      <c r="M24" s="120"/>
      <c r="O24" s="119"/>
    </row>
    <row r="25" spans="1:15" s="83" customFormat="1" ht="29.25" customHeight="1">
      <c r="A25" s="217"/>
      <c r="B25" s="203" t="s">
        <v>256</v>
      </c>
      <c r="C25" s="475" t="s">
        <v>257</v>
      </c>
      <c r="D25" s="476"/>
      <c r="E25" s="477"/>
      <c r="F25" s="210"/>
      <c r="G25" s="210"/>
      <c r="H25" s="211"/>
      <c r="I25" s="211"/>
      <c r="J25" s="252" t="s">
        <v>498</v>
      </c>
      <c r="K25" s="211"/>
      <c r="L25" s="210"/>
      <c r="M25" s="314" t="s">
        <v>258</v>
      </c>
    </row>
    <row r="26" spans="1:15" s="83" customFormat="1" ht="26.25" customHeight="1">
      <c r="A26" s="217"/>
      <c r="B26" s="203" t="s">
        <v>284</v>
      </c>
      <c r="C26" s="472" t="s">
        <v>293</v>
      </c>
      <c r="D26" s="473"/>
      <c r="E26" s="474"/>
      <c r="F26" s="210"/>
      <c r="G26" s="210"/>
      <c r="H26" s="211"/>
      <c r="I26" s="211"/>
      <c r="J26" s="252" t="s">
        <v>499</v>
      </c>
      <c r="K26" s="211"/>
      <c r="L26" s="210"/>
      <c r="M26" s="314" t="s">
        <v>274</v>
      </c>
    </row>
    <row r="27" spans="1:15" s="219" customFormat="1" ht="76.5" outlineLevel="1">
      <c r="A27" s="232" t="s">
        <v>188</v>
      </c>
      <c r="B27" s="242" t="s">
        <v>488</v>
      </c>
      <c r="C27" s="243">
        <v>20</v>
      </c>
      <c r="D27" s="179" t="s">
        <v>22</v>
      </c>
      <c r="E27" s="192" t="s">
        <v>483</v>
      </c>
      <c r="F27" s="244">
        <v>0</v>
      </c>
      <c r="G27" s="244" t="s">
        <v>4</v>
      </c>
      <c r="H27" s="177" t="s">
        <v>4</v>
      </c>
      <c r="I27" s="177" t="s">
        <v>4</v>
      </c>
      <c r="J27" s="177" t="s">
        <v>4</v>
      </c>
      <c r="K27" s="238">
        <f t="shared" si="3"/>
        <v>0</v>
      </c>
      <c r="L27" s="40"/>
      <c r="M27" s="40" t="s">
        <v>575</v>
      </c>
      <c r="O27" s="220"/>
    </row>
    <row r="28" spans="1:15" s="46" customFormat="1" ht="38.25" customHeight="1" outlineLevel="1">
      <c r="A28" s="431" t="s">
        <v>37</v>
      </c>
      <c r="B28" s="340" t="s">
        <v>428</v>
      </c>
      <c r="C28" s="301">
        <v>20</v>
      </c>
      <c r="D28" s="179" t="s">
        <v>22</v>
      </c>
      <c r="E28" s="192" t="s">
        <v>6</v>
      </c>
      <c r="F28" s="302">
        <v>0</v>
      </c>
      <c r="G28" s="302" t="s">
        <v>4</v>
      </c>
      <c r="H28" s="302" t="s">
        <v>4</v>
      </c>
      <c r="I28" s="302" t="s">
        <v>4</v>
      </c>
      <c r="J28" s="302" t="s">
        <v>4</v>
      </c>
      <c r="K28" s="303">
        <f>SUM(F28:I28)</f>
        <v>0</v>
      </c>
      <c r="L28" s="40"/>
      <c r="M28" s="40" t="s">
        <v>539</v>
      </c>
      <c r="N28" s="219"/>
      <c r="O28" s="45"/>
    </row>
    <row r="29" spans="1:15" s="399" customFormat="1" ht="41.25" customHeight="1" outlineLevel="1">
      <c r="A29" s="432"/>
      <c r="B29" s="242" t="s">
        <v>429</v>
      </c>
      <c r="C29" s="301">
        <v>20</v>
      </c>
      <c r="D29" s="179" t="s">
        <v>22</v>
      </c>
      <c r="E29" s="192" t="s">
        <v>6</v>
      </c>
      <c r="F29" s="302" t="s">
        <v>4</v>
      </c>
      <c r="G29" s="177">
        <v>0</v>
      </c>
      <c r="H29" s="177" t="s">
        <v>4</v>
      </c>
      <c r="I29" s="177" t="s">
        <v>4</v>
      </c>
      <c r="J29" s="177" t="s">
        <v>4</v>
      </c>
      <c r="K29" s="303">
        <f>SUM(F29:I29)</f>
        <v>0</v>
      </c>
      <c r="L29" s="40"/>
      <c r="M29" s="40" t="s">
        <v>576</v>
      </c>
      <c r="N29" s="400"/>
      <c r="O29" s="45"/>
    </row>
    <row r="30" spans="1:15" s="399" customFormat="1" ht="57" customHeight="1" outlineLevel="1">
      <c r="A30" s="433"/>
      <c r="B30" s="242" t="s">
        <v>430</v>
      </c>
      <c r="C30" s="242"/>
      <c r="D30" s="179"/>
      <c r="E30" s="192" t="s">
        <v>10</v>
      </c>
      <c r="F30" s="302">
        <v>0</v>
      </c>
      <c r="G30" s="177">
        <v>0</v>
      </c>
      <c r="H30" s="177">
        <v>0</v>
      </c>
      <c r="I30" s="177">
        <v>0</v>
      </c>
      <c r="J30" s="177">
        <v>0</v>
      </c>
      <c r="K30" s="303">
        <f>SUM(F30:J30)</f>
        <v>0</v>
      </c>
      <c r="L30" s="192" t="s">
        <v>16</v>
      </c>
      <c r="M30" s="242" t="s">
        <v>577</v>
      </c>
      <c r="N30" s="400"/>
      <c r="O30" s="45"/>
    </row>
    <row r="31" spans="1:15" s="399" customFormat="1" ht="42.75" customHeight="1" outlineLevel="1">
      <c r="A31" s="340" t="s">
        <v>27</v>
      </c>
      <c r="B31" s="242" t="s">
        <v>412</v>
      </c>
      <c r="C31" s="301">
        <v>20</v>
      </c>
      <c r="D31" s="179" t="s">
        <v>22</v>
      </c>
      <c r="E31" s="192" t="s">
        <v>6</v>
      </c>
      <c r="F31" s="177">
        <v>0</v>
      </c>
      <c r="G31" s="177" t="s">
        <v>4</v>
      </c>
      <c r="H31" s="177" t="s">
        <v>4</v>
      </c>
      <c r="I31" s="177" t="s">
        <v>4</v>
      </c>
      <c r="J31" s="177" t="s">
        <v>4</v>
      </c>
      <c r="K31" s="303">
        <f t="shared" si="3"/>
        <v>0</v>
      </c>
      <c r="L31" s="40"/>
      <c r="M31" s="329" t="s">
        <v>539</v>
      </c>
      <c r="N31" s="400"/>
      <c r="O31" s="45"/>
    </row>
    <row r="32" spans="1:15" s="398" customFormat="1" ht="118.5" customHeight="1" outlineLevel="2">
      <c r="A32" s="340" t="s">
        <v>28</v>
      </c>
      <c r="B32" s="340" t="s">
        <v>363</v>
      </c>
      <c r="C32" s="340"/>
      <c r="D32" s="256"/>
      <c r="E32" s="301" t="s">
        <v>10</v>
      </c>
      <c r="F32" s="302">
        <v>0</v>
      </c>
      <c r="G32" s="302" t="s">
        <v>4</v>
      </c>
      <c r="H32" s="302" t="s">
        <v>4</v>
      </c>
      <c r="I32" s="302" t="s">
        <v>4</v>
      </c>
      <c r="J32" s="302" t="s">
        <v>4</v>
      </c>
      <c r="K32" s="206">
        <f t="shared" si="3"/>
        <v>0</v>
      </c>
      <c r="L32" s="192" t="s">
        <v>16</v>
      </c>
      <c r="M32" s="40" t="s">
        <v>578</v>
      </c>
      <c r="O32" s="28"/>
    </row>
    <row r="33" spans="1:15" s="401" customFormat="1" ht="68.25" customHeight="1" outlineLevel="2">
      <c r="A33" s="452" t="s">
        <v>53</v>
      </c>
      <c r="B33" s="133" t="s">
        <v>185</v>
      </c>
      <c r="C33" s="7">
        <v>40</v>
      </c>
      <c r="D33" s="44" t="s">
        <v>22</v>
      </c>
      <c r="E33" s="208" t="s">
        <v>7</v>
      </c>
      <c r="F33" s="207">
        <v>4500</v>
      </c>
      <c r="G33" s="207" t="s">
        <v>4</v>
      </c>
      <c r="H33" s="207" t="s">
        <v>4</v>
      </c>
      <c r="I33" s="280" t="s">
        <v>4</v>
      </c>
      <c r="J33" s="280" t="s">
        <v>4</v>
      </c>
      <c r="K33" s="206">
        <f>SUM(F33:J33)</f>
        <v>4500</v>
      </c>
      <c r="L33" s="352"/>
      <c r="M33" s="352" t="s">
        <v>516</v>
      </c>
      <c r="N33" s="397"/>
      <c r="O33" s="28"/>
    </row>
    <row r="34" spans="1:15" s="401" customFormat="1" ht="53.25" customHeight="1" outlineLevel="2">
      <c r="A34" s="453"/>
      <c r="B34" s="133" t="s">
        <v>431</v>
      </c>
      <c r="C34" s="7">
        <v>20</v>
      </c>
      <c r="D34" s="44" t="s">
        <v>22</v>
      </c>
      <c r="E34" s="208" t="s">
        <v>6</v>
      </c>
      <c r="F34" s="207" t="s">
        <v>4</v>
      </c>
      <c r="G34" s="302">
        <v>0</v>
      </c>
      <c r="H34" s="207" t="s">
        <v>4</v>
      </c>
      <c r="I34" s="280" t="s">
        <v>4</v>
      </c>
      <c r="J34" s="280" t="s">
        <v>4</v>
      </c>
      <c r="K34" s="206">
        <f>SUM(F34:J34)</f>
        <v>0</v>
      </c>
      <c r="L34" s="352"/>
      <c r="M34" s="352" t="s">
        <v>579</v>
      </c>
      <c r="N34" s="397"/>
      <c r="O34" s="28"/>
    </row>
    <row r="35" spans="1:15" s="401" customFormat="1" ht="52.5" customHeight="1" outlineLevel="2">
      <c r="A35" s="454"/>
      <c r="B35" s="133" t="s">
        <v>186</v>
      </c>
      <c r="C35" s="7">
        <v>20</v>
      </c>
      <c r="D35" s="44" t="s">
        <v>22</v>
      </c>
      <c r="E35" s="208" t="s">
        <v>6</v>
      </c>
      <c r="F35" s="198">
        <v>3500</v>
      </c>
      <c r="G35" s="198">
        <v>0</v>
      </c>
      <c r="H35" s="281">
        <v>3500</v>
      </c>
      <c r="I35" s="282">
        <v>3500</v>
      </c>
      <c r="J35" s="282">
        <v>3500</v>
      </c>
      <c r="K35" s="206">
        <f>SUM(F35:J35)</f>
        <v>14000</v>
      </c>
      <c r="L35" s="352"/>
      <c r="M35" s="352" t="s">
        <v>580</v>
      </c>
      <c r="N35" s="397"/>
      <c r="O35" s="28"/>
    </row>
    <row r="36" spans="1:15" s="398" customFormat="1" ht="67.5" customHeight="1" outlineLevel="2">
      <c r="A36" s="213" t="s">
        <v>129</v>
      </c>
      <c r="B36" s="213" t="s">
        <v>311</v>
      </c>
      <c r="C36" s="213"/>
      <c r="D36" s="209"/>
      <c r="E36" s="208" t="s">
        <v>10</v>
      </c>
      <c r="F36" s="207">
        <v>0</v>
      </c>
      <c r="G36" s="207">
        <v>0</v>
      </c>
      <c r="H36" s="207">
        <v>0</v>
      </c>
      <c r="I36" s="207">
        <v>0</v>
      </c>
      <c r="J36" s="207">
        <v>0</v>
      </c>
      <c r="K36" s="206">
        <f>SUM(F36:J36)</f>
        <v>0</v>
      </c>
      <c r="L36" s="7" t="s">
        <v>173</v>
      </c>
      <c r="M36" s="225" t="s">
        <v>581</v>
      </c>
      <c r="O36" s="28"/>
    </row>
    <row r="37" spans="1:15" s="398" customFormat="1" ht="59.25" customHeight="1" outlineLevel="2">
      <c r="A37" s="437" t="s">
        <v>252</v>
      </c>
      <c r="B37" s="225" t="s">
        <v>283</v>
      </c>
      <c r="C37" s="208">
        <v>20</v>
      </c>
      <c r="D37" s="209" t="s">
        <v>22</v>
      </c>
      <c r="E37" s="208" t="s">
        <v>251</v>
      </c>
      <c r="F37" s="207">
        <v>0</v>
      </c>
      <c r="G37" s="207" t="s">
        <v>4</v>
      </c>
      <c r="H37" s="207" t="s">
        <v>4</v>
      </c>
      <c r="I37" s="207" t="s">
        <v>4</v>
      </c>
      <c r="J37" s="207" t="s">
        <v>4</v>
      </c>
      <c r="K37" s="206">
        <f t="shared" si="3"/>
        <v>0</v>
      </c>
      <c r="L37" s="208" t="s">
        <v>16</v>
      </c>
      <c r="M37" s="225" t="s">
        <v>582</v>
      </c>
      <c r="O37" s="28"/>
    </row>
    <row r="38" spans="1:15" s="398" customFormat="1" ht="114.75" outlineLevel="2">
      <c r="A38" s="446"/>
      <c r="B38" s="225" t="s">
        <v>250</v>
      </c>
      <c r="C38" s="208">
        <v>20</v>
      </c>
      <c r="D38" s="209" t="s">
        <v>22</v>
      </c>
      <c r="E38" s="208" t="s">
        <v>251</v>
      </c>
      <c r="F38" s="207" t="s">
        <v>4</v>
      </c>
      <c r="G38" s="207">
        <v>0</v>
      </c>
      <c r="H38" s="207">
        <v>0</v>
      </c>
      <c r="I38" s="207">
        <v>0</v>
      </c>
      <c r="J38" s="207">
        <v>0</v>
      </c>
      <c r="K38" s="206">
        <f>SUM(F38:J38)</f>
        <v>0</v>
      </c>
      <c r="L38" s="208" t="s">
        <v>16</v>
      </c>
      <c r="M38" s="225" t="s">
        <v>583</v>
      </c>
      <c r="O38" s="28"/>
    </row>
    <row r="39" spans="1:15" s="401" customFormat="1" ht="51" outlineLevel="2">
      <c r="A39" s="352" t="s">
        <v>233</v>
      </c>
      <c r="B39" s="225" t="s">
        <v>187</v>
      </c>
      <c r="C39" s="208">
        <v>20</v>
      </c>
      <c r="D39" s="44" t="s">
        <v>22</v>
      </c>
      <c r="E39" s="7" t="s">
        <v>6</v>
      </c>
      <c r="F39" s="207">
        <v>50000</v>
      </c>
      <c r="G39" s="207" t="s">
        <v>4</v>
      </c>
      <c r="H39" s="10" t="s">
        <v>4</v>
      </c>
      <c r="I39" s="283" t="s">
        <v>4</v>
      </c>
      <c r="J39" s="283" t="s">
        <v>4</v>
      </c>
      <c r="K39" s="266">
        <f>SUM(F39:J39)</f>
        <v>50000</v>
      </c>
      <c r="L39" s="352"/>
      <c r="M39" s="352" t="s">
        <v>481</v>
      </c>
      <c r="N39" s="397"/>
      <c r="O39" s="28"/>
    </row>
    <row r="40" spans="1:15" s="110" customFormat="1" ht="38.25" customHeight="1" outlineLevel="1">
      <c r="A40" s="467" t="s">
        <v>130</v>
      </c>
      <c r="B40" s="468"/>
      <c r="C40" s="347"/>
      <c r="D40" s="347"/>
      <c r="E40" s="347"/>
      <c r="F40" s="378">
        <f t="shared" ref="F40:K40" si="5">SUM(F43:F44)</f>
        <v>0</v>
      </c>
      <c r="G40" s="378">
        <f t="shared" si="5"/>
        <v>0</v>
      </c>
      <c r="H40" s="378">
        <f t="shared" si="5"/>
        <v>20092</v>
      </c>
      <c r="I40" s="378">
        <f t="shared" si="5"/>
        <v>20092</v>
      </c>
      <c r="J40" s="378">
        <f t="shared" si="5"/>
        <v>20092</v>
      </c>
      <c r="K40" s="378">
        <f t="shared" si="5"/>
        <v>60276</v>
      </c>
      <c r="L40" s="347"/>
      <c r="M40" s="120"/>
      <c r="O40" s="119"/>
    </row>
    <row r="41" spans="1:15" ht="25.5">
      <c r="A41" s="217"/>
      <c r="B41" s="203" t="s">
        <v>323</v>
      </c>
      <c r="C41" s="348" t="s">
        <v>389</v>
      </c>
      <c r="D41" s="348"/>
      <c r="E41" s="348"/>
      <c r="F41" s="210"/>
      <c r="G41" s="210"/>
      <c r="H41" s="211"/>
      <c r="I41" s="210"/>
      <c r="J41" s="296" t="s">
        <v>597</v>
      </c>
      <c r="K41" s="210"/>
      <c r="L41" s="210"/>
      <c r="M41" s="314" t="s">
        <v>296</v>
      </c>
    </row>
    <row r="42" spans="1:15" ht="25.5">
      <c r="A42" s="217"/>
      <c r="B42" s="202" t="s">
        <v>324</v>
      </c>
      <c r="C42" s="348" t="s">
        <v>432</v>
      </c>
      <c r="D42" s="348"/>
      <c r="E42" s="348"/>
      <c r="F42" s="210"/>
      <c r="G42" s="210"/>
      <c r="H42" s="211"/>
      <c r="I42" s="210"/>
      <c r="J42" s="211">
        <v>750</v>
      </c>
      <c r="K42" s="210"/>
      <c r="L42" s="210"/>
      <c r="M42" s="314" t="s">
        <v>297</v>
      </c>
    </row>
    <row r="43" spans="1:15" s="401" customFormat="1" ht="98.25" customHeight="1" outlineLevel="2">
      <c r="A43" s="465" t="s">
        <v>132</v>
      </c>
      <c r="B43" s="225" t="s">
        <v>131</v>
      </c>
      <c r="C43" s="208">
        <v>20</v>
      </c>
      <c r="D43" s="165" t="s">
        <v>316</v>
      </c>
      <c r="E43" s="58" t="s">
        <v>7</v>
      </c>
      <c r="F43" s="302">
        <v>0</v>
      </c>
      <c r="G43" s="302">
        <v>0</v>
      </c>
      <c r="H43" s="228">
        <v>20092</v>
      </c>
      <c r="I43" s="228">
        <v>20092</v>
      </c>
      <c r="J43" s="228">
        <v>20092</v>
      </c>
      <c r="K43" s="206">
        <f>SUM(F43:J43)</f>
        <v>60276</v>
      </c>
      <c r="L43" s="41"/>
      <c r="M43" s="41" t="s">
        <v>473</v>
      </c>
      <c r="O43" s="27"/>
    </row>
    <row r="44" spans="1:15" s="398" customFormat="1" ht="81.75" customHeight="1">
      <c r="A44" s="466"/>
      <c r="B44" s="183" t="s">
        <v>312</v>
      </c>
      <c r="C44" s="208">
        <v>20</v>
      </c>
      <c r="D44" s="165" t="s">
        <v>316</v>
      </c>
      <c r="E44" s="208" t="s">
        <v>10</v>
      </c>
      <c r="F44" s="192">
        <v>0</v>
      </c>
      <c r="G44" s="192">
        <v>0</v>
      </c>
      <c r="H44" s="192">
        <v>0</v>
      </c>
      <c r="I44" s="192">
        <v>0</v>
      </c>
      <c r="J44" s="192">
        <v>0</v>
      </c>
      <c r="K44" s="206">
        <f>SUM(F44:J44)</f>
        <v>0</v>
      </c>
      <c r="L44" s="40"/>
      <c r="M44" s="40" t="s">
        <v>584</v>
      </c>
      <c r="O44" s="25"/>
    </row>
  </sheetData>
  <autoFilter ref="A1:M44"/>
  <customSheetViews>
    <customSheetView guid="{711A64F8-68CA-4748-862D-A524A22B18E0}" scale="82" fitToPage="1" showAutoFilter="1">
      <pane ySplit="1" topLeftCell="A38" activePane="bottomLeft" state="frozen"/>
      <selection pane="bottomLeft" activeCell="B12" sqref="B12"/>
      <pageMargins left="0.7" right="0.7" top="0.75" bottom="0.75" header="0.3" footer="0.3"/>
      <pageSetup paperSize="9" scale="46" fitToHeight="0" orientation="landscape" r:id="rId1"/>
      <autoFilter ref="A1:M1"/>
    </customSheetView>
  </customSheetViews>
  <mergeCells count="12">
    <mergeCell ref="A24:E24"/>
    <mergeCell ref="C26:E26"/>
    <mergeCell ref="C25:E25"/>
    <mergeCell ref="A5:B5"/>
    <mergeCell ref="A6:B6"/>
    <mergeCell ref="A18:A21"/>
    <mergeCell ref="A8:A11"/>
    <mergeCell ref="A28:A30"/>
    <mergeCell ref="A33:A35"/>
    <mergeCell ref="A37:A38"/>
    <mergeCell ref="A43:A44"/>
    <mergeCell ref="A40:B40"/>
  </mergeCells>
  <pageMargins left="0.7" right="0.7" top="0.75" bottom="0.75" header="0.3" footer="0.3"/>
  <pageSetup paperSize="9" scale="46" fitToHeight="0" orientation="landscape"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N36"/>
  <sheetViews>
    <sheetView tabSelected="1" zoomScale="83" zoomScaleNormal="83" zoomScalePageLayoutView="120" workbookViewId="0">
      <pane ySplit="2" topLeftCell="A3" activePane="bottomLeft" state="frozen"/>
      <selection pane="bottomLeft" activeCell="M10" sqref="M10"/>
    </sheetView>
  </sheetViews>
  <sheetFormatPr defaultColWidth="8.85546875" defaultRowHeight="12.75" outlineLevelRow="1"/>
  <cols>
    <col min="1" max="1" width="35.7109375" style="3" customWidth="1"/>
    <col min="2" max="2" width="46" style="15" customWidth="1"/>
    <col min="3" max="3" width="9.28515625" style="16" customWidth="1"/>
    <col min="4" max="4" width="8" style="43" customWidth="1"/>
    <col min="5" max="5" width="10.42578125" style="16" customWidth="1"/>
    <col min="6" max="6" width="11.28515625" style="24" bestFit="1" customWidth="1"/>
    <col min="7" max="7" width="11.28515625" style="16" bestFit="1" customWidth="1"/>
    <col min="8" max="10" width="11.28515625" style="16" customWidth="1"/>
    <col min="11" max="11" width="10.28515625" style="26" customWidth="1"/>
    <col min="12" max="12" width="10" style="16" customWidth="1"/>
    <col min="13" max="13" width="63.140625" style="3" customWidth="1"/>
    <col min="14" max="14" width="29.42578125" style="25" customWidth="1"/>
    <col min="15" max="15" width="19" style="1" customWidth="1"/>
    <col min="16" max="16384" width="8.85546875" style="1"/>
  </cols>
  <sheetData>
    <row r="1" spans="1:14" ht="51">
      <c r="A1" s="370" t="s">
        <v>14</v>
      </c>
      <c r="B1" s="370" t="s">
        <v>0</v>
      </c>
      <c r="C1" s="370" t="s">
        <v>61</v>
      </c>
      <c r="D1" s="370" t="s">
        <v>1</v>
      </c>
      <c r="E1" s="370" t="s">
        <v>2</v>
      </c>
      <c r="F1" s="371" t="s">
        <v>336</v>
      </c>
      <c r="G1" s="371" t="s">
        <v>337</v>
      </c>
      <c r="H1" s="371" t="s">
        <v>338</v>
      </c>
      <c r="I1" s="371" t="s">
        <v>339</v>
      </c>
      <c r="J1" s="371" t="s">
        <v>453</v>
      </c>
      <c r="K1" s="370" t="s">
        <v>3</v>
      </c>
      <c r="L1" s="370" t="s">
        <v>15</v>
      </c>
      <c r="M1" s="370" t="s">
        <v>5</v>
      </c>
    </row>
    <row r="2" spans="1:14" s="99" customFormat="1" ht="23.25" customHeight="1">
      <c r="A2" s="387" t="s">
        <v>8</v>
      </c>
      <c r="B2" s="387"/>
      <c r="C2" s="121"/>
      <c r="D2" s="100"/>
      <c r="E2" s="121"/>
      <c r="F2" s="101">
        <f>SUM(F6+F18)</f>
        <v>573040</v>
      </c>
      <c r="G2" s="101">
        <f t="shared" ref="G2" si="0">SUM(G6+G18)</f>
        <v>665528</v>
      </c>
      <c r="H2" s="101">
        <f>SUM(H11+H34)</f>
        <v>40000</v>
      </c>
      <c r="I2" s="101">
        <f>SUM(I34)</f>
        <v>20000</v>
      </c>
      <c r="J2" s="101">
        <f>SUM(J34)</f>
        <v>20000</v>
      </c>
      <c r="K2" s="101">
        <f>SUM(F2:J2)</f>
        <v>1318568</v>
      </c>
      <c r="L2" s="123"/>
      <c r="M2" s="124"/>
      <c r="N2" s="104"/>
    </row>
    <row r="3" spans="1:14" s="99" customFormat="1" ht="23.25" customHeight="1">
      <c r="A3" s="341" t="s">
        <v>38</v>
      </c>
      <c r="B3" s="341"/>
      <c r="C3" s="89"/>
      <c r="D3" s="89"/>
      <c r="E3" s="89"/>
      <c r="F3" s="122">
        <f>SUM(0)</f>
        <v>0</v>
      </c>
      <c r="G3" s="122">
        <f>SUM(G30)</f>
        <v>0</v>
      </c>
      <c r="H3" s="122">
        <f>SUM(H10+H30)</f>
        <v>805004</v>
      </c>
      <c r="I3" s="122">
        <f>SUM(I10+I11)</f>
        <v>614000</v>
      </c>
      <c r="J3" s="122">
        <f>SUM(J10+J11)</f>
        <v>614000</v>
      </c>
      <c r="K3" s="122">
        <f>SUM(F3:J3)</f>
        <v>2033004</v>
      </c>
      <c r="L3" s="123"/>
      <c r="M3" s="124"/>
      <c r="N3" s="104"/>
    </row>
    <row r="4" spans="1:14" s="99" customFormat="1" ht="27" customHeight="1">
      <c r="A4" s="387" t="s">
        <v>30</v>
      </c>
      <c r="B4" s="387"/>
      <c r="C4" s="121"/>
      <c r="D4" s="100"/>
      <c r="E4" s="121"/>
      <c r="F4" s="122">
        <f>SUM(F2:F3)</f>
        <v>573040</v>
      </c>
      <c r="G4" s="122">
        <f t="shared" ref="G4:K4" si="1">SUM(G2:G3)</f>
        <v>665528</v>
      </c>
      <c r="H4" s="122">
        <f t="shared" si="1"/>
        <v>845004</v>
      </c>
      <c r="I4" s="122">
        <f t="shared" si="1"/>
        <v>634000</v>
      </c>
      <c r="J4" s="122">
        <f t="shared" si="1"/>
        <v>634000</v>
      </c>
      <c r="K4" s="122">
        <f t="shared" si="1"/>
        <v>3351572</v>
      </c>
      <c r="L4" s="123"/>
      <c r="M4" s="124"/>
      <c r="N4" s="104"/>
    </row>
    <row r="5" spans="1:14" s="99" customFormat="1" ht="39.75" customHeight="1" outlineLevel="1">
      <c r="A5" s="482" t="s">
        <v>325</v>
      </c>
      <c r="B5" s="483"/>
      <c r="C5" s="388"/>
      <c r="D5" s="388"/>
      <c r="E5" s="388"/>
      <c r="F5" s="380"/>
      <c r="G5" s="380"/>
      <c r="H5" s="380"/>
      <c r="I5" s="380"/>
      <c r="J5" s="380"/>
      <c r="K5" s="380"/>
      <c r="L5" s="372"/>
      <c r="M5" s="373"/>
      <c r="N5" s="104"/>
    </row>
    <row r="6" spans="1:14" s="110" customFormat="1" ht="27" customHeight="1" outlineLevel="1">
      <c r="A6" s="484" t="s">
        <v>326</v>
      </c>
      <c r="B6" s="485"/>
      <c r="C6" s="361"/>
      <c r="D6" s="361"/>
      <c r="E6" s="362"/>
      <c r="F6" s="164">
        <f t="shared" ref="F6:K6" si="2">SUM(F10:F17)</f>
        <v>534040</v>
      </c>
      <c r="G6" s="164">
        <v>645528</v>
      </c>
      <c r="H6" s="164">
        <f t="shared" si="2"/>
        <v>725004</v>
      </c>
      <c r="I6" s="164">
        <f t="shared" si="2"/>
        <v>614000</v>
      </c>
      <c r="J6" s="164">
        <f t="shared" si="2"/>
        <v>614000</v>
      </c>
      <c r="K6" s="164">
        <f t="shared" si="2"/>
        <v>3132572</v>
      </c>
      <c r="L6" s="318"/>
      <c r="M6" s="327"/>
      <c r="N6" s="119"/>
    </row>
    <row r="7" spans="1:14" s="83" customFormat="1" ht="36.75" customHeight="1">
      <c r="A7" s="162"/>
      <c r="B7" s="90" t="s">
        <v>146</v>
      </c>
      <c r="C7" s="333" t="s">
        <v>389</v>
      </c>
      <c r="D7" s="334"/>
      <c r="E7" s="335"/>
      <c r="F7" s="187"/>
      <c r="G7" s="187"/>
      <c r="H7" s="186"/>
      <c r="I7" s="186"/>
      <c r="J7" s="296" t="s">
        <v>597</v>
      </c>
      <c r="K7" s="187"/>
      <c r="L7" s="187"/>
      <c r="M7" s="330" t="s">
        <v>273</v>
      </c>
    </row>
    <row r="8" spans="1:14" s="83" customFormat="1" ht="39" customHeight="1">
      <c r="A8" s="162"/>
      <c r="B8" s="90" t="s">
        <v>280</v>
      </c>
      <c r="C8" s="333" t="s">
        <v>433</v>
      </c>
      <c r="D8" s="334"/>
      <c r="E8" s="335"/>
      <c r="F8" s="187"/>
      <c r="G8" s="187"/>
      <c r="H8" s="186"/>
      <c r="I8" s="186"/>
      <c r="J8" s="296" t="s">
        <v>598</v>
      </c>
      <c r="K8" s="187"/>
      <c r="L8" s="187"/>
      <c r="M8" s="330" t="s">
        <v>272</v>
      </c>
    </row>
    <row r="9" spans="1:14" s="83" customFormat="1" ht="24.75" customHeight="1">
      <c r="A9" s="162"/>
      <c r="B9" s="90" t="s">
        <v>285</v>
      </c>
      <c r="C9" s="333" t="s">
        <v>275</v>
      </c>
      <c r="D9" s="334"/>
      <c r="E9" s="335"/>
      <c r="F9" s="187"/>
      <c r="G9" s="187"/>
      <c r="H9" s="186"/>
      <c r="I9" s="186"/>
      <c r="J9" s="296" t="s">
        <v>598</v>
      </c>
      <c r="K9" s="187"/>
      <c r="L9" s="187"/>
      <c r="M9" s="330" t="s">
        <v>274</v>
      </c>
    </row>
    <row r="10" spans="1:14" s="221" customFormat="1" ht="78.75" customHeight="1" outlineLevel="1">
      <c r="A10" s="225" t="s">
        <v>281</v>
      </c>
      <c r="B10" s="225" t="s">
        <v>485</v>
      </c>
      <c r="C10" s="208" t="s">
        <v>476</v>
      </c>
      <c r="D10" s="208">
        <v>10702</v>
      </c>
      <c r="E10" s="207" t="s">
        <v>227</v>
      </c>
      <c r="F10" s="374">
        <v>534040</v>
      </c>
      <c r="G10" s="416" t="s">
        <v>376</v>
      </c>
      <c r="H10" s="375">
        <v>705004</v>
      </c>
      <c r="I10" s="375">
        <v>534000</v>
      </c>
      <c r="J10" s="375">
        <v>534000</v>
      </c>
      <c r="K10" s="376">
        <v>2952572</v>
      </c>
      <c r="L10" s="377"/>
      <c r="M10" s="225" t="s">
        <v>479</v>
      </c>
      <c r="N10" s="222"/>
    </row>
    <row r="11" spans="1:14" s="33" customFormat="1" ht="142.5" customHeight="1" outlineLevel="1">
      <c r="A11" s="307" t="s">
        <v>477</v>
      </c>
      <c r="B11" s="242" t="s">
        <v>478</v>
      </c>
      <c r="C11" s="301">
        <v>20</v>
      </c>
      <c r="D11" s="301">
        <v>10702</v>
      </c>
      <c r="E11" s="302" t="s">
        <v>7</v>
      </c>
      <c r="F11" s="302" t="s">
        <v>4</v>
      </c>
      <c r="G11" s="302" t="s">
        <v>4</v>
      </c>
      <c r="H11" s="302">
        <v>20000</v>
      </c>
      <c r="I11" s="228">
        <v>80000</v>
      </c>
      <c r="J11" s="228">
        <v>80000</v>
      </c>
      <c r="K11" s="259">
        <f t="shared" ref="K11:K17" si="3">SUM(F11:J11)</f>
        <v>180000</v>
      </c>
      <c r="L11" s="339"/>
      <c r="M11" s="307" t="s">
        <v>604</v>
      </c>
      <c r="N11" s="161"/>
    </row>
    <row r="12" spans="1:14" s="221" customFormat="1" ht="108.75" customHeight="1" outlineLevel="1">
      <c r="A12" s="457" t="s">
        <v>56</v>
      </c>
      <c r="B12" s="229" t="s">
        <v>364</v>
      </c>
      <c r="C12" s="230">
        <v>20</v>
      </c>
      <c r="D12" s="230">
        <v>10900</v>
      </c>
      <c r="E12" s="230" t="s">
        <v>7</v>
      </c>
      <c r="F12" s="231" t="s">
        <v>4</v>
      </c>
      <c r="G12" s="231" t="s">
        <v>4</v>
      </c>
      <c r="H12" s="231" t="s">
        <v>4</v>
      </c>
      <c r="I12" s="231">
        <v>0</v>
      </c>
      <c r="J12" s="231" t="s">
        <v>4</v>
      </c>
      <c r="K12" s="259">
        <f t="shared" si="3"/>
        <v>0</v>
      </c>
      <c r="L12" s="230"/>
      <c r="M12" s="40" t="s">
        <v>440</v>
      </c>
      <c r="N12" s="229"/>
    </row>
    <row r="13" spans="1:14" s="221" customFormat="1" ht="41.25" customHeight="1" outlineLevel="1">
      <c r="A13" s="456"/>
      <c r="B13" s="232" t="s">
        <v>365</v>
      </c>
      <c r="C13" s="226">
        <v>20</v>
      </c>
      <c r="D13" s="226">
        <v>10900</v>
      </c>
      <c r="E13" s="230" t="s">
        <v>7</v>
      </c>
      <c r="F13" s="231" t="s">
        <v>4</v>
      </c>
      <c r="G13" s="231" t="s">
        <v>4</v>
      </c>
      <c r="H13" s="231" t="s">
        <v>4</v>
      </c>
      <c r="I13" s="231">
        <v>0</v>
      </c>
      <c r="J13" s="231" t="s">
        <v>4</v>
      </c>
      <c r="K13" s="259">
        <f t="shared" si="3"/>
        <v>0</v>
      </c>
      <c r="L13" s="328"/>
      <c r="M13" s="40" t="s">
        <v>585</v>
      </c>
      <c r="N13" s="229"/>
    </row>
    <row r="14" spans="1:14" s="221" customFormat="1" ht="99" customHeight="1" outlineLevel="1">
      <c r="A14" s="242" t="s">
        <v>55</v>
      </c>
      <c r="B14" s="233" t="s">
        <v>366</v>
      </c>
      <c r="C14" s="226">
        <v>20</v>
      </c>
      <c r="D14" s="226">
        <v>10900</v>
      </c>
      <c r="E14" s="301" t="s">
        <v>7</v>
      </c>
      <c r="F14" s="302" t="s">
        <v>4</v>
      </c>
      <c r="G14" s="302" t="s">
        <v>4</v>
      </c>
      <c r="H14" s="302">
        <v>0</v>
      </c>
      <c r="I14" s="302">
        <v>0</v>
      </c>
      <c r="J14" s="302">
        <v>0</v>
      </c>
      <c r="K14" s="259">
        <f t="shared" si="3"/>
        <v>0</v>
      </c>
      <c r="L14" s="301"/>
      <c r="M14" s="40" t="s">
        <v>606</v>
      </c>
      <c r="N14" s="29"/>
    </row>
    <row r="15" spans="1:14" s="33" customFormat="1" ht="51" customHeight="1" outlineLevel="1">
      <c r="A15" s="457" t="s">
        <v>147</v>
      </c>
      <c r="B15" s="242" t="s">
        <v>437</v>
      </c>
      <c r="C15" s="301">
        <v>20</v>
      </c>
      <c r="D15" s="209" t="s">
        <v>23</v>
      </c>
      <c r="E15" s="17" t="s">
        <v>6</v>
      </c>
      <c r="F15" s="17" t="s">
        <v>4</v>
      </c>
      <c r="G15" s="17">
        <v>0</v>
      </c>
      <c r="H15" s="17" t="s">
        <v>4</v>
      </c>
      <c r="I15" s="17" t="s">
        <v>4</v>
      </c>
      <c r="J15" s="17" t="s">
        <v>4</v>
      </c>
      <c r="K15" s="259">
        <f t="shared" si="3"/>
        <v>0</v>
      </c>
      <c r="L15" s="84"/>
      <c r="M15" s="4" t="s">
        <v>539</v>
      </c>
      <c r="N15" s="29"/>
    </row>
    <row r="16" spans="1:14" s="33" customFormat="1" ht="51" customHeight="1" outlineLevel="1">
      <c r="A16" s="456"/>
      <c r="B16" s="242" t="s">
        <v>286</v>
      </c>
      <c r="C16" s="301">
        <v>20</v>
      </c>
      <c r="D16" s="209" t="s">
        <v>23</v>
      </c>
      <c r="E16" s="17" t="s">
        <v>6</v>
      </c>
      <c r="F16" s="85" t="s">
        <v>4</v>
      </c>
      <c r="G16" s="85" t="s">
        <v>4</v>
      </c>
      <c r="H16" s="85">
        <v>0</v>
      </c>
      <c r="I16" s="85" t="s">
        <v>4</v>
      </c>
      <c r="J16" s="85" t="s">
        <v>4</v>
      </c>
      <c r="K16" s="259">
        <f t="shared" si="3"/>
        <v>0</v>
      </c>
      <c r="L16" s="84"/>
      <c r="M16" s="4" t="s">
        <v>586</v>
      </c>
      <c r="N16" s="403"/>
    </row>
    <row r="17" spans="1:14" s="221" customFormat="1" ht="61.5" customHeight="1" outlineLevel="1">
      <c r="A17" s="338" t="s">
        <v>331</v>
      </c>
      <c r="B17" s="242" t="s">
        <v>152</v>
      </c>
      <c r="C17" s="301"/>
      <c r="D17" s="196"/>
      <c r="E17" s="302" t="s">
        <v>9</v>
      </c>
      <c r="F17" s="302">
        <v>0</v>
      </c>
      <c r="G17" s="302">
        <v>0</v>
      </c>
      <c r="H17" s="302">
        <v>0</v>
      </c>
      <c r="I17" s="302">
        <v>0</v>
      </c>
      <c r="J17" s="302">
        <v>0</v>
      </c>
      <c r="K17" s="259">
        <f t="shared" si="3"/>
        <v>0</v>
      </c>
      <c r="L17" s="301" t="s">
        <v>60</v>
      </c>
      <c r="M17" s="4" t="s">
        <v>595</v>
      </c>
      <c r="N17" s="404"/>
    </row>
    <row r="18" spans="1:14" s="110" customFormat="1" ht="33" customHeight="1" outlineLevel="1">
      <c r="A18" s="358" t="s">
        <v>327</v>
      </c>
      <c r="B18" s="359"/>
      <c r="C18" s="359"/>
      <c r="D18" s="359"/>
      <c r="E18" s="360"/>
      <c r="F18" s="265">
        <f>SUM(F22:F36)</f>
        <v>39000</v>
      </c>
      <c r="G18" s="265">
        <f t="shared" ref="G18:K18" si="4">SUM(G22:G36)</f>
        <v>20000</v>
      </c>
      <c r="H18" s="265">
        <f t="shared" si="4"/>
        <v>120000</v>
      </c>
      <c r="I18" s="265">
        <f t="shared" si="4"/>
        <v>20000</v>
      </c>
      <c r="J18" s="265">
        <f t="shared" si="4"/>
        <v>20000</v>
      </c>
      <c r="K18" s="265">
        <f t="shared" si="4"/>
        <v>219000</v>
      </c>
      <c r="L18" s="95"/>
      <c r="M18" s="4"/>
      <c r="N18" s="405"/>
    </row>
    <row r="19" spans="1:14" s="83" customFormat="1" ht="27" customHeight="1">
      <c r="A19" s="162"/>
      <c r="B19" s="90" t="s">
        <v>206</v>
      </c>
      <c r="C19" s="333" t="s">
        <v>434</v>
      </c>
      <c r="D19" s="334"/>
      <c r="E19" s="335"/>
      <c r="F19" s="187"/>
      <c r="G19" s="187"/>
      <c r="H19" s="186"/>
      <c r="I19" s="186"/>
      <c r="J19" s="296" t="s">
        <v>500</v>
      </c>
      <c r="K19" s="186"/>
      <c r="L19" s="187"/>
      <c r="M19" s="247"/>
      <c r="N19" s="406"/>
    </row>
    <row r="20" spans="1:14" s="83" customFormat="1" ht="27" customHeight="1">
      <c r="A20" s="162"/>
      <c r="B20" s="90" t="s">
        <v>207</v>
      </c>
      <c r="C20" s="333" t="s">
        <v>435</v>
      </c>
      <c r="D20" s="334"/>
      <c r="E20" s="335"/>
      <c r="F20" s="187"/>
      <c r="G20" s="187"/>
      <c r="H20" s="186"/>
      <c r="I20" s="186"/>
      <c r="J20" s="296" t="s">
        <v>501</v>
      </c>
      <c r="K20" s="186"/>
      <c r="L20" s="187"/>
      <c r="M20" s="4"/>
    </row>
    <row r="21" spans="1:14" s="83" customFormat="1" ht="44.25" customHeight="1">
      <c r="A21" s="162"/>
      <c r="B21" s="90" t="s">
        <v>222</v>
      </c>
      <c r="C21" s="333" t="s">
        <v>436</v>
      </c>
      <c r="D21" s="334"/>
      <c r="E21" s="335"/>
      <c r="F21" s="187"/>
      <c r="G21" s="187"/>
      <c r="H21" s="186"/>
      <c r="I21" s="186"/>
      <c r="J21" s="296" t="s">
        <v>502</v>
      </c>
      <c r="K21" s="186"/>
      <c r="L21" s="187"/>
      <c r="M21" s="4"/>
    </row>
    <row r="22" spans="1:14" s="33" customFormat="1" ht="30" customHeight="1" outlineLevel="1">
      <c r="A22" s="457" t="s">
        <v>332</v>
      </c>
      <c r="B22" s="242" t="s">
        <v>220</v>
      </c>
      <c r="C22" s="301">
        <v>20</v>
      </c>
      <c r="D22" s="209" t="s">
        <v>23</v>
      </c>
      <c r="E22" s="17" t="s">
        <v>6</v>
      </c>
      <c r="F22" s="17">
        <v>0</v>
      </c>
      <c r="G22" s="17">
        <v>0</v>
      </c>
      <c r="H22" s="17">
        <v>0</v>
      </c>
      <c r="I22" s="17">
        <v>0</v>
      </c>
      <c r="J22" s="17">
        <v>0</v>
      </c>
      <c r="K22" s="259">
        <f>SUM(F22:J22)</f>
        <v>0</v>
      </c>
      <c r="L22" s="205"/>
      <c r="M22" s="4" t="s">
        <v>367</v>
      </c>
      <c r="N22" s="161"/>
    </row>
    <row r="23" spans="1:14" s="223" customFormat="1" ht="78.75" customHeight="1" outlineLevel="1">
      <c r="A23" s="455"/>
      <c r="B23" s="242" t="s">
        <v>270</v>
      </c>
      <c r="C23" s="301">
        <v>20</v>
      </c>
      <c r="D23" s="196" t="s">
        <v>23</v>
      </c>
      <c r="E23" s="302" t="s">
        <v>6</v>
      </c>
      <c r="F23" s="302">
        <v>9000</v>
      </c>
      <c r="G23" s="302">
        <v>0</v>
      </c>
      <c r="H23" s="302">
        <v>0</v>
      </c>
      <c r="I23" s="302">
        <v>0</v>
      </c>
      <c r="J23" s="302">
        <v>0</v>
      </c>
      <c r="K23" s="259">
        <f>SUM(F23:J23)</f>
        <v>9000</v>
      </c>
      <c r="L23" s="301"/>
      <c r="M23" s="242" t="s">
        <v>587</v>
      </c>
      <c r="N23" s="222"/>
    </row>
    <row r="24" spans="1:14" s="227" customFormat="1" ht="78.75" customHeight="1" outlineLevel="1">
      <c r="A24" s="455"/>
      <c r="B24" s="225" t="s">
        <v>413</v>
      </c>
      <c r="C24" s="208">
        <v>40</v>
      </c>
      <c r="D24" s="44" t="s">
        <v>22</v>
      </c>
      <c r="E24" s="7" t="s">
        <v>6</v>
      </c>
      <c r="F24" s="207">
        <v>10000</v>
      </c>
      <c r="G24" s="207">
        <v>0</v>
      </c>
      <c r="H24" s="207">
        <v>0</v>
      </c>
      <c r="I24" s="207">
        <v>0</v>
      </c>
      <c r="J24" s="207">
        <v>0</v>
      </c>
      <c r="K24" s="259">
        <f>SUM(F24:J24)</f>
        <v>10000</v>
      </c>
      <c r="L24" s="178"/>
      <c r="M24" s="225" t="s">
        <v>218</v>
      </c>
      <c r="N24" s="222"/>
    </row>
    <row r="25" spans="1:14" s="227" customFormat="1" ht="55.5" customHeight="1" outlineLevel="1">
      <c r="A25" s="456"/>
      <c r="B25" s="340" t="s">
        <v>448</v>
      </c>
      <c r="C25" s="301">
        <v>40</v>
      </c>
      <c r="D25" s="179" t="s">
        <v>22</v>
      </c>
      <c r="E25" s="192" t="s">
        <v>6</v>
      </c>
      <c r="F25" s="226">
        <v>0</v>
      </c>
      <c r="G25" s="226" t="s">
        <v>4</v>
      </c>
      <c r="H25" s="226" t="s">
        <v>4</v>
      </c>
      <c r="I25" s="226" t="s">
        <v>4</v>
      </c>
      <c r="J25" s="226">
        <v>0</v>
      </c>
      <c r="K25" s="226">
        <v>0</v>
      </c>
      <c r="L25" s="226"/>
      <c r="M25" s="242" t="s">
        <v>588</v>
      </c>
      <c r="N25" s="222"/>
    </row>
    <row r="26" spans="1:14" s="33" customFormat="1" ht="43.5" customHeight="1" outlineLevel="1">
      <c r="A26" s="457" t="s">
        <v>333</v>
      </c>
      <c r="B26" s="340" t="s">
        <v>219</v>
      </c>
      <c r="C26" s="301">
        <v>20</v>
      </c>
      <c r="D26" s="209" t="s">
        <v>23</v>
      </c>
      <c r="E26" s="17" t="s">
        <v>6</v>
      </c>
      <c r="F26" s="17">
        <v>0</v>
      </c>
      <c r="G26" s="17">
        <v>0</v>
      </c>
      <c r="H26" s="17">
        <v>0</v>
      </c>
      <c r="I26" s="17">
        <v>0</v>
      </c>
      <c r="J26" s="17">
        <v>0</v>
      </c>
      <c r="K26" s="259">
        <f>SUM(F26:J26)</f>
        <v>0</v>
      </c>
      <c r="L26" s="205"/>
      <c r="M26" s="4" t="s">
        <v>350</v>
      </c>
      <c r="N26" s="161"/>
    </row>
    <row r="27" spans="1:14" s="33" customFormat="1" ht="41.25" customHeight="1" outlineLevel="1">
      <c r="A27" s="455"/>
      <c r="B27" s="340" t="s">
        <v>221</v>
      </c>
      <c r="C27" s="301">
        <v>20</v>
      </c>
      <c r="D27" s="209" t="s">
        <v>23</v>
      </c>
      <c r="E27" s="17" t="s">
        <v>6</v>
      </c>
      <c r="F27" s="17">
        <v>0</v>
      </c>
      <c r="G27" s="17">
        <v>0</v>
      </c>
      <c r="H27" s="17">
        <v>0</v>
      </c>
      <c r="I27" s="17">
        <v>0</v>
      </c>
      <c r="J27" s="17">
        <v>0</v>
      </c>
      <c r="K27" s="259">
        <f>SUM(F27:J27)</f>
        <v>0</v>
      </c>
      <c r="L27" s="205"/>
      <c r="M27" s="225" t="s">
        <v>589</v>
      </c>
      <c r="N27" s="161"/>
    </row>
    <row r="28" spans="1:14" s="33" customFormat="1" ht="41.25" customHeight="1" outlineLevel="1">
      <c r="A28" s="455"/>
      <c r="B28" s="340" t="s">
        <v>368</v>
      </c>
      <c r="C28" s="301">
        <v>20</v>
      </c>
      <c r="D28" s="196" t="s">
        <v>23</v>
      </c>
      <c r="E28" s="302" t="s">
        <v>6</v>
      </c>
      <c r="F28" s="302">
        <v>0</v>
      </c>
      <c r="G28" s="302" t="s">
        <v>4</v>
      </c>
      <c r="H28" s="302" t="s">
        <v>4</v>
      </c>
      <c r="I28" s="302" t="s">
        <v>4</v>
      </c>
      <c r="J28" s="302">
        <v>0</v>
      </c>
      <c r="K28" s="259">
        <f t="shared" ref="K28:K30" si="5">SUM(F28:I28)</f>
        <v>0</v>
      </c>
      <c r="L28" s="301"/>
      <c r="M28" s="242" t="s">
        <v>590</v>
      </c>
      <c r="N28" s="222"/>
    </row>
    <row r="29" spans="1:14" s="33" customFormat="1" ht="45" customHeight="1" outlineLevel="1">
      <c r="A29" s="455"/>
      <c r="B29" s="340" t="s">
        <v>231</v>
      </c>
      <c r="C29" s="301">
        <v>20</v>
      </c>
      <c r="D29" s="209" t="s">
        <v>23</v>
      </c>
      <c r="E29" s="17" t="s">
        <v>6</v>
      </c>
      <c r="F29" s="17">
        <v>0</v>
      </c>
      <c r="G29" s="17">
        <v>0</v>
      </c>
      <c r="H29" s="17">
        <v>0</v>
      </c>
      <c r="I29" s="17">
        <v>0</v>
      </c>
      <c r="J29" s="17">
        <v>0</v>
      </c>
      <c r="K29" s="259">
        <f>SUM(F29:J29)</f>
        <v>0</v>
      </c>
      <c r="L29" s="205"/>
      <c r="M29" s="4" t="s">
        <v>351</v>
      </c>
      <c r="N29" s="161"/>
    </row>
    <row r="30" spans="1:14" s="33" customFormat="1" ht="52.5" customHeight="1" outlineLevel="1">
      <c r="A30" s="455"/>
      <c r="B30" s="340" t="s">
        <v>232</v>
      </c>
      <c r="C30" s="301">
        <v>20</v>
      </c>
      <c r="D30" s="196" t="s">
        <v>23</v>
      </c>
      <c r="E30" s="302" t="s">
        <v>6</v>
      </c>
      <c r="F30" s="226">
        <v>0</v>
      </c>
      <c r="G30" s="302">
        <v>0</v>
      </c>
      <c r="H30" s="228">
        <v>100000</v>
      </c>
      <c r="I30" s="302">
        <v>0</v>
      </c>
      <c r="J30" s="302">
        <v>0</v>
      </c>
      <c r="K30" s="259">
        <f t="shared" si="5"/>
        <v>100000</v>
      </c>
      <c r="L30" s="301"/>
      <c r="M30" s="242" t="s">
        <v>591</v>
      </c>
      <c r="N30" s="161"/>
    </row>
    <row r="31" spans="1:14" s="33" customFormat="1" ht="48" customHeight="1" outlineLevel="1">
      <c r="A31" s="455"/>
      <c r="B31" s="242" t="s">
        <v>287</v>
      </c>
      <c r="C31" s="301">
        <v>20</v>
      </c>
      <c r="D31" s="209" t="s">
        <v>23</v>
      </c>
      <c r="E31" s="17" t="s">
        <v>6</v>
      </c>
      <c r="F31" s="17" t="s">
        <v>4</v>
      </c>
      <c r="G31" s="17">
        <v>0</v>
      </c>
      <c r="H31" s="17">
        <v>0</v>
      </c>
      <c r="I31" s="17">
        <v>0</v>
      </c>
      <c r="J31" s="17">
        <v>0</v>
      </c>
      <c r="K31" s="259">
        <f>SUM(F31:J31)</f>
        <v>0</v>
      </c>
      <c r="L31" s="205"/>
      <c r="M31" s="4" t="s">
        <v>539</v>
      </c>
      <c r="N31" s="161"/>
    </row>
    <row r="32" spans="1:14" s="33" customFormat="1" ht="66.75" customHeight="1" outlineLevel="1">
      <c r="A32" s="455"/>
      <c r="B32" s="213" t="s">
        <v>223</v>
      </c>
      <c r="C32" s="208">
        <v>20</v>
      </c>
      <c r="D32" s="209" t="s">
        <v>23</v>
      </c>
      <c r="E32" s="207" t="s">
        <v>6</v>
      </c>
      <c r="F32" s="207">
        <v>0</v>
      </c>
      <c r="G32" s="207">
        <v>0</v>
      </c>
      <c r="H32" s="207">
        <v>0</v>
      </c>
      <c r="I32" s="207">
        <v>0</v>
      </c>
      <c r="J32" s="207">
        <v>0</v>
      </c>
      <c r="K32" s="259">
        <f>SUM(F32:J32)</f>
        <v>0</v>
      </c>
      <c r="L32" s="48"/>
      <c r="M32" s="242" t="s">
        <v>592</v>
      </c>
      <c r="N32" s="229"/>
    </row>
    <row r="33" spans="1:14" s="33" customFormat="1" ht="72" customHeight="1" outlineLevel="1">
      <c r="A33" s="456"/>
      <c r="B33" s="242" t="s">
        <v>596</v>
      </c>
      <c r="C33" s="208">
        <v>20</v>
      </c>
      <c r="D33" s="209" t="s">
        <v>23</v>
      </c>
      <c r="E33" s="226" t="s">
        <v>6</v>
      </c>
      <c r="F33" s="226">
        <v>0</v>
      </c>
      <c r="G33" s="226" t="s">
        <v>4</v>
      </c>
      <c r="H33" s="226" t="s">
        <v>4</v>
      </c>
      <c r="I33" s="226" t="s">
        <v>4</v>
      </c>
      <c r="J33" s="226" t="s">
        <v>4</v>
      </c>
      <c r="K33" s="226">
        <v>0</v>
      </c>
      <c r="L33" s="226"/>
      <c r="M33" s="384" t="s">
        <v>539</v>
      </c>
      <c r="N33" s="161"/>
    </row>
    <row r="34" spans="1:14" s="227" customFormat="1" ht="50.25" customHeight="1" outlineLevel="1">
      <c r="A34" s="431" t="s">
        <v>334</v>
      </c>
      <c r="B34" s="213" t="s">
        <v>294</v>
      </c>
      <c r="C34" s="208">
        <v>20</v>
      </c>
      <c r="D34" s="209" t="s">
        <v>23</v>
      </c>
      <c r="E34" s="208" t="s">
        <v>6</v>
      </c>
      <c r="F34" s="207">
        <v>20000</v>
      </c>
      <c r="G34" s="207">
        <v>20000</v>
      </c>
      <c r="H34" s="12">
        <v>20000</v>
      </c>
      <c r="I34" s="12">
        <v>20000</v>
      </c>
      <c r="J34" s="12">
        <v>20000</v>
      </c>
      <c r="K34" s="284">
        <f>SUM(F34:J34)</f>
        <v>100000</v>
      </c>
      <c r="L34" s="208"/>
      <c r="M34" s="242" t="s">
        <v>449</v>
      </c>
      <c r="N34" s="222"/>
    </row>
    <row r="35" spans="1:14" s="227" customFormat="1" ht="50.25" customHeight="1" outlineLevel="1">
      <c r="A35" s="432"/>
      <c r="B35" s="213" t="s">
        <v>271</v>
      </c>
      <c r="C35" s="208">
        <v>20</v>
      </c>
      <c r="D35" s="209" t="s">
        <v>23</v>
      </c>
      <c r="E35" s="208" t="s">
        <v>6</v>
      </c>
      <c r="F35" s="207">
        <v>0</v>
      </c>
      <c r="G35" s="207" t="s">
        <v>4</v>
      </c>
      <c r="H35" s="12" t="s">
        <v>4</v>
      </c>
      <c r="I35" s="12" t="s">
        <v>4</v>
      </c>
      <c r="J35" s="12" t="s">
        <v>4</v>
      </c>
      <c r="K35" s="284">
        <f>SUM(F35:I35)</f>
        <v>0</v>
      </c>
      <c r="L35" s="208"/>
      <c r="M35" s="411" t="s">
        <v>593</v>
      </c>
      <c r="N35" s="222"/>
    </row>
    <row r="36" spans="1:14" s="227" customFormat="1" ht="99.75" customHeight="1" outlineLevel="1">
      <c r="A36" s="433"/>
      <c r="B36" s="242" t="s">
        <v>480</v>
      </c>
      <c r="C36" s="208">
        <v>20</v>
      </c>
      <c r="D36" s="209" t="s">
        <v>23</v>
      </c>
      <c r="E36" s="208" t="s">
        <v>6</v>
      </c>
      <c r="F36" s="226">
        <v>0</v>
      </c>
      <c r="G36" s="226" t="s">
        <v>4</v>
      </c>
      <c r="H36" s="226" t="s">
        <v>4</v>
      </c>
      <c r="I36" s="226" t="s">
        <v>4</v>
      </c>
      <c r="J36" s="226" t="s">
        <v>4</v>
      </c>
      <c r="K36" s="226">
        <v>0</v>
      </c>
      <c r="L36" s="389"/>
      <c r="M36" s="242" t="s">
        <v>594</v>
      </c>
      <c r="N36" s="222"/>
    </row>
  </sheetData>
  <autoFilter ref="A1:M36">
    <filterColumn colId="4"/>
  </autoFilter>
  <customSheetViews>
    <customSheetView guid="{711A64F8-68CA-4748-862D-A524A22B18E0}" scale="83" fitToPage="1" showAutoFilter="1">
      <pane ySplit="2" topLeftCell="A3" activePane="bottomLeft" state="frozen"/>
      <selection pane="bottomLeft" activeCell="N35" sqref="N35"/>
      <pageMargins left="0.31496062992125984" right="0.31496062992125984" top="0.55118110236220474" bottom="0.55118110236220474" header="0.31496062992125984" footer="0.31496062992125984"/>
      <pageSetup paperSize="9" scale="52" fitToHeight="0" orientation="landscape" r:id="rId1"/>
      <autoFilter ref="A1:M35"/>
    </customSheetView>
  </customSheetViews>
  <mergeCells count="7">
    <mergeCell ref="A34:A36"/>
    <mergeCell ref="A5:B5"/>
    <mergeCell ref="A6:B6"/>
    <mergeCell ref="A12:A13"/>
    <mergeCell ref="A15:A16"/>
    <mergeCell ref="A22:A25"/>
    <mergeCell ref="A26:A33"/>
  </mergeCells>
  <pageMargins left="0.31496062992125984" right="0.31496062992125984" top="0.55118110236220474" bottom="0.55118110236220474" header="0.31496062992125984" footer="0.31496062992125984"/>
  <pageSetup paperSize="9" scale="52" fitToHeight="0" orientation="landscape" r:id="rId2"/>
  <ignoredErrors>
    <ignoredError sqref="D26 D22 D34 D29:D31" numberStoredAsText="1"/>
  </ignoredErrors>
</worksheet>
</file>

<file path=xl/worksheets/sheet6.xml><?xml version="1.0" encoding="utf-8"?>
<worksheet xmlns="http://schemas.openxmlformats.org/spreadsheetml/2006/main" xmlns:r="http://schemas.openxmlformats.org/officeDocument/2006/relationships">
  <dimension ref="A4:I26"/>
  <sheetViews>
    <sheetView workbookViewId="0">
      <selection activeCell="H35" sqref="H35"/>
    </sheetView>
  </sheetViews>
  <sheetFormatPr defaultRowHeight="15"/>
  <cols>
    <col min="1" max="1" width="32" customWidth="1"/>
    <col min="2" max="2" width="22.7109375" customWidth="1"/>
    <col min="3" max="3" width="11.85546875" customWidth="1"/>
    <col min="5" max="5" width="15.28515625" customWidth="1"/>
    <col min="6" max="6" width="23.140625" customWidth="1"/>
    <col min="7" max="7" width="21.140625" customWidth="1"/>
    <col min="8" max="8" width="36.28515625" customWidth="1"/>
    <col min="9" max="9" width="42.140625" customWidth="1"/>
  </cols>
  <sheetData>
    <row r="4" spans="1:9">
      <c r="A4" s="20" t="s">
        <v>14</v>
      </c>
      <c r="B4" s="140" t="s">
        <v>0</v>
      </c>
      <c r="C4" s="20" t="s">
        <v>61</v>
      </c>
      <c r="D4" s="20" t="s">
        <v>1</v>
      </c>
      <c r="E4" s="20" t="s">
        <v>2</v>
      </c>
      <c r="F4" s="57" t="s">
        <v>339</v>
      </c>
      <c r="G4" s="20" t="s">
        <v>3</v>
      </c>
      <c r="H4" s="20" t="s">
        <v>15</v>
      </c>
      <c r="I4" s="20" t="s">
        <v>5</v>
      </c>
    </row>
    <row r="5" spans="1:9" ht="15" customHeight="1">
      <c r="A5" s="422" t="s">
        <v>58</v>
      </c>
      <c r="B5" s="423"/>
      <c r="C5" s="423"/>
      <c r="D5" s="423"/>
      <c r="E5" s="423"/>
      <c r="F5" s="423"/>
      <c r="G5" s="423"/>
      <c r="H5" s="423"/>
      <c r="I5" s="424"/>
    </row>
    <row r="6" spans="1:9">
      <c r="A6" s="78"/>
      <c r="B6" s="78"/>
      <c r="C6" s="169"/>
      <c r="D6" s="169"/>
      <c r="E6" s="169"/>
      <c r="F6" s="78"/>
      <c r="G6" s="78"/>
      <c r="H6" s="78"/>
      <c r="I6" s="78"/>
    </row>
    <row r="7" spans="1:9">
      <c r="A7" s="170" t="s">
        <v>211</v>
      </c>
      <c r="B7" s="171"/>
      <c r="C7" s="171"/>
      <c r="D7" s="171"/>
      <c r="E7" s="486"/>
      <c r="F7" s="486"/>
      <c r="G7" s="486"/>
      <c r="H7" s="486"/>
      <c r="I7" s="487"/>
    </row>
    <row r="8" spans="1:9">
      <c r="A8" s="78"/>
      <c r="B8" s="78"/>
      <c r="C8" s="78"/>
      <c r="D8" s="78"/>
      <c r="E8" s="78"/>
      <c r="F8" s="78"/>
      <c r="G8" s="78"/>
      <c r="H8" s="78"/>
      <c r="I8" s="78"/>
    </row>
    <row r="9" spans="1:9" ht="15" customHeight="1">
      <c r="A9" s="422" t="s">
        <v>29</v>
      </c>
      <c r="B9" s="423"/>
      <c r="C9" s="423"/>
      <c r="D9" s="423"/>
      <c r="E9" s="423"/>
      <c r="F9" s="423"/>
      <c r="G9" s="423"/>
      <c r="H9" s="423"/>
      <c r="I9" s="424"/>
    </row>
    <row r="10" spans="1:9">
      <c r="A10" s="78"/>
      <c r="B10" s="78"/>
      <c r="C10" s="78"/>
      <c r="D10" s="78"/>
      <c r="E10" s="78"/>
      <c r="F10" s="78"/>
      <c r="G10" s="78"/>
      <c r="H10" s="78"/>
      <c r="I10" s="78"/>
    </row>
    <row r="11" spans="1:9">
      <c r="A11" s="166" t="s">
        <v>321</v>
      </c>
      <c r="B11" s="167"/>
      <c r="C11" s="167"/>
      <c r="D11" s="167"/>
      <c r="E11" s="488"/>
      <c r="F11" s="488"/>
      <c r="G11" s="488"/>
      <c r="H11" s="488"/>
      <c r="I11" s="489"/>
    </row>
    <row r="12" spans="1:9">
      <c r="A12" s="78"/>
      <c r="B12" s="78"/>
      <c r="C12" s="78"/>
      <c r="D12" s="78"/>
      <c r="E12" s="78"/>
      <c r="F12" s="78"/>
      <c r="G12" s="78"/>
      <c r="H12" s="78"/>
      <c r="I12" s="78"/>
    </row>
    <row r="13" spans="1:9" ht="15" customHeight="1">
      <c r="A13" s="422" t="s">
        <v>25</v>
      </c>
      <c r="B13" s="423"/>
      <c r="C13" s="423"/>
      <c r="D13" s="423"/>
      <c r="E13" s="423"/>
      <c r="F13" s="423"/>
      <c r="G13" s="423"/>
      <c r="H13" s="423"/>
      <c r="I13" s="424"/>
    </row>
    <row r="14" spans="1:9">
      <c r="A14" s="78"/>
      <c r="B14" s="78"/>
      <c r="C14" s="78"/>
      <c r="D14" s="78"/>
      <c r="E14" s="78"/>
      <c r="F14" s="78"/>
      <c r="G14" s="78"/>
      <c r="H14" s="78"/>
      <c r="I14" s="78"/>
    </row>
    <row r="15" spans="1:9" ht="15" customHeight="1">
      <c r="A15" s="459" t="s">
        <v>20</v>
      </c>
      <c r="B15" s="460"/>
      <c r="C15" s="460"/>
      <c r="D15" s="460"/>
      <c r="E15" s="460"/>
      <c r="F15" s="460"/>
      <c r="G15" s="460"/>
      <c r="H15" s="460"/>
      <c r="I15" s="461"/>
    </row>
    <row r="16" spans="1:9">
      <c r="A16" s="78"/>
      <c r="B16" s="78"/>
      <c r="C16" s="78"/>
      <c r="D16" s="78"/>
      <c r="E16" s="78"/>
      <c r="F16" s="78"/>
      <c r="G16" s="78"/>
      <c r="H16" s="78"/>
      <c r="I16" s="78"/>
    </row>
    <row r="17" spans="1:9" ht="15" customHeight="1">
      <c r="A17" s="422" t="s">
        <v>21</v>
      </c>
      <c r="B17" s="423"/>
      <c r="C17" s="423"/>
      <c r="D17" s="423"/>
      <c r="E17" s="423"/>
      <c r="F17" s="423"/>
      <c r="G17" s="423"/>
      <c r="H17" s="423"/>
      <c r="I17" s="424"/>
    </row>
    <row r="18" spans="1:9">
      <c r="A18" s="78"/>
      <c r="B18" s="78"/>
      <c r="C18" s="78"/>
      <c r="D18" s="78"/>
      <c r="E18" s="78"/>
      <c r="F18" s="78"/>
      <c r="G18" s="78"/>
      <c r="H18" s="78"/>
      <c r="I18" s="78"/>
    </row>
    <row r="19" spans="1:9">
      <c r="A19" s="428" t="s">
        <v>128</v>
      </c>
      <c r="B19" s="429"/>
      <c r="C19" s="429"/>
      <c r="D19" s="429"/>
      <c r="E19" s="429"/>
      <c r="F19" s="429"/>
      <c r="G19" s="429"/>
      <c r="H19" s="429"/>
      <c r="I19" s="430"/>
    </row>
    <row r="20" spans="1:9">
      <c r="A20" s="78"/>
      <c r="B20" s="78"/>
      <c r="C20" s="78"/>
      <c r="D20" s="78"/>
      <c r="E20" s="78"/>
      <c r="F20" s="78"/>
      <c r="G20" s="78"/>
      <c r="H20" s="78"/>
      <c r="I20" s="78"/>
    </row>
    <row r="21" spans="1:9" ht="15" customHeight="1">
      <c r="A21" s="459" t="s">
        <v>26</v>
      </c>
      <c r="B21" s="460"/>
      <c r="C21" s="460"/>
      <c r="D21" s="460"/>
      <c r="E21" s="460"/>
      <c r="F21" s="460"/>
      <c r="G21" s="460"/>
      <c r="H21" s="460"/>
      <c r="I21" s="461"/>
    </row>
    <row r="22" spans="1:9">
      <c r="A22" s="78"/>
      <c r="B22" s="78"/>
      <c r="C22" s="78"/>
      <c r="D22" s="78"/>
      <c r="E22" s="78"/>
      <c r="F22" s="78"/>
      <c r="G22" s="78"/>
      <c r="H22" s="78"/>
      <c r="I22" s="78"/>
    </row>
    <row r="23" spans="1:9" ht="15" customHeight="1">
      <c r="A23" s="459" t="s">
        <v>326</v>
      </c>
      <c r="B23" s="460"/>
      <c r="C23" s="460"/>
      <c r="D23" s="460"/>
      <c r="E23" s="460"/>
      <c r="F23" s="460"/>
      <c r="G23" s="460"/>
      <c r="H23" s="460"/>
      <c r="I23" s="461"/>
    </row>
    <row r="24" spans="1:9">
      <c r="A24" s="78"/>
      <c r="B24" s="78"/>
      <c r="C24" s="78"/>
      <c r="D24" s="78"/>
      <c r="E24" s="78"/>
      <c r="F24" s="78"/>
      <c r="G24" s="78"/>
      <c r="H24" s="78"/>
      <c r="I24" s="78"/>
    </row>
    <row r="25" spans="1:9" ht="15" customHeight="1">
      <c r="A25" s="490" t="s">
        <v>327</v>
      </c>
      <c r="B25" s="491"/>
      <c r="C25" s="491"/>
      <c r="D25" s="491"/>
      <c r="E25" s="491"/>
      <c r="F25" s="491"/>
      <c r="G25" s="491"/>
      <c r="H25" s="491"/>
      <c r="I25" s="492"/>
    </row>
    <row r="26" spans="1:9">
      <c r="A26" s="78"/>
      <c r="B26" s="78"/>
      <c r="C26" s="78"/>
      <c r="D26" s="78"/>
      <c r="E26" s="78"/>
      <c r="F26" s="78"/>
      <c r="G26" s="78"/>
      <c r="H26" s="78"/>
      <c r="I26" s="78"/>
    </row>
  </sheetData>
  <customSheetViews>
    <customSheetView guid="{711A64F8-68CA-4748-862D-A524A22B18E0}" state="hidden">
      <selection activeCell="H35" sqref="H35"/>
      <pageMargins left="0.7" right="0.7" top="0.75" bottom="0.75" header="0.3" footer="0.3"/>
    </customSheetView>
  </customSheetViews>
  <mergeCells count="11">
    <mergeCell ref="A25:I25"/>
    <mergeCell ref="A15:I15"/>
    <mergeCell ref="A17:I17"/>
    <mergeCell ref="A19:I19"/>
    <mergeCell ref="A21:I21"/>
    <mergeCell ref="A23:I23"/>
    <mergeCell ref="A5:I5"/>
    <mergeCell ref="E7:I7"/>
    <mergeCell ref="A9:I9"/>
    <mergeCell ref="E11:I11"/>
    <mergeCell ref="A13:I13"/>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C000"/>
  </sheetPr>
  <dimension ref="A1:B18"/>
  <sheetViews>
    <sheetView workbookViewId="0">
      <selection activeCell="A18" sqref="A18"/>
    </sheetView>
  </sheetViews>
  <sheetFormatPr defaultRowHeight="15"/>
  <sheetData>
    <row r="1" spans="1:2">
      <c r="A1" s="50" t="s">
        <v>180</v>
      </c>
    </row>
    <row r="2" spans="1:2">
      <c r="A2" t="s">
        <v>60</v>
      </c>
      <c r="B2" t="s">
        <v>200</v>
      </c>
    </row>
    <row r="3" spans="1:2">
      <c r="A3" t="s">
        <v>212</v>
      </c>
      <c r="B3" t="s">
        <v>213</v>
      </c>
    </row>
    <row r="4" spans="1:2">
      <c r="A4" t="s">
        <v>246</v>
      </c>
      <c r="B4" t="s">
        <v>247</v>
      </c>
    </row>
    <row r="5" spans="1:2">
      <c r="A5" t="s">
        <v>17</v>
      </c>
      <c r="B5" t="s">
        <v>201</v>
      </c>
    </row>
    <row r="6" spans="1:2">
      <c r="A6" t="s">
        <v>307</v>
      </c>
      <c r="B6" t="s">
        <v>308</v>
      </c>
    </row>
    <row r="7" spans="1:2">
      <c r="A7" t="s">
        <v>31</v>
      </c>
      <c r="B7" s="172" t="s">
        <v>181</v>
      </c>
    </row>
    <row r="8" spans="1:2">
      <c r="A8" t="s">
        <v>18</v>
      </c>
      <c r="B8" t="s">
        <v>214</v>
      </c>
    </row>
    <row r="9" spans="1:2">
      <c r="A9" t="s">
        <v>224</v>
      </c>
      <c r="B9" t="s">
        <v>225</v>
      </c>
    </row>
    <row r="10" spans="1:2">
      <c r="A10" t="s">
        <v>16</v>
      </c>
      <c r="B10" t="s">
        <v>301</v>
      </c>
    </row>
    <row r="11" spans="1:2">
      <c r="A11" t="s">
        <v>305</v>
      </c>
      <c r="B11" t="s">
        <v>306</v>
      </c>
    </row>
    <row r="12" spans="1:2">
      <c r="A12" t="s">
        <v>244</v>
      </c>
      <c r="B12" t="s">
        <v>245</v>
      </c>
    </row>
    <row r="14" spans="1:2">
      <c r="A14" s="50" t="s">
        <v>197</v>
      </c>
    </row>
    <row r="15" spans="1:2">
      <c r="A15" t="s">
        <v>198</v>
      </c>
    </row>
    <row r="16" spans="1:2">
      <c r="A16" t="s">
        <v>199</v>
      </c>
    </row>
    <row r="17" spans="1:1">
      <c r="A17" t="s">
        <v>519</v>
      </c>
    </row>
    <row r="18" spans="1:1">
      <c r="A18" t="s">
        <v>524</v>
      </c>
    </row>
  </sheetData>
  <customSheetViews>
    <customSheetView guid="{711A64F8-68CA-4748-862D-A524A22B18E0}">
      <selection activeCell="B7" sqref="B7"/>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3688D0EA57E848836DFAB151CB9B7E" ma:contentTypeVersion="1" ma:contentTypeDescription="Create a new document." ma:contentTypeScope="" ma:versionID="eeb61198407eaa339821658008eb6d6e">
  <xsd:schema xmlns:xsd="http://www.w3.org/2001/XMLSchema" xmlns:xs="http://www.w3.org/2001/XMLSchema" xmlns:p="http://schemas.microsoft.com/office/2006/metadata/properties" xmlns:ns1="http://schemas.microsoft.com/sharepoint/v3" xmlns:ns2="8b12329f-325d-4285-b509-49c3cc403ae0" targetNamespace="http://schemas.microsoft.com/office/2006/metadata/properties" ma:root="true" ma:fieldsID="83ef7981429fbc3078f425a5aa2768cc" ns1:_="" ns2:_="">
    <xsd:import namespace="http://schemas.microsoft.com/sharepoint/v3"/>
    <xsd:import namespace="8b12329f-325d-4285-b509-49c3cc403ae0"/>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12329f-325d-4285-b509-49c3cc403a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8b12329f-325d-4285-b509-49c3cc403ae0">5NEDC2VRFQSX-11-1924</_dlc_DocId>
    <_dlc_DocIdUrl xmlns="8b12329f-325d-4285-b509-49c3cc403ae0">
      <Url>https://rminportaal.intra.rmv/saidid/epo/ro/_layouts/15/DocIdRedir.aspx?ID=5NEDC2VRFQSX-11-1924</Url>
      <Description>5NEDC2VRFQSX-11-1924</Description>
    </_dlc_DocIdUrl>
    <PublishingExpirationDate xmlns="http://schemas.microsoft.com/sharepoint/v3" xsi:nil="true"/>
    <PublishingStartDate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40226F7-BB30-4899-A657-38048EFAC424}">
  <ds:schemaRefs>
    <ds:schemaRef ds:uri="http://schemas.microsoft.com/sharepoint/v3/contenttype/forms"/>
  </ds:schemaRefs>
</ds:datastoreItem>
</file>

<file path=customXml/itemProps2.xml><?xml version="1.0" encoding="utf-8"?>
<ds:datastoreItem xmlns:ds="http://schemas.openxmlformats.org/officeDocument/2006/customXml" ds:itemID="{5B80CD78-2B0B-4530-AB61-1F45944D9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b12329f-325d-4285-b509-49c3cc403a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0BB100-7ADE-4884-812B-F651EC45DAE0}">
  <ds:schemaRefs>
    <ds:schemaRef ds:uri="http://schemas.microsoft.com/office/2006/documentManagement/types"/>
    <ds:schemaRef ds:uri="http://purl.org/dc/terms/"/>
    <ds:schemaRef ds:uri="http://www.w3.org/XML/1998/namespace"/>
    <ds:schemaRef ds:uri="http://purl.org/dc/dcmitype/"/>
    <ds:schemaRef ds:uri="http://schemas.microsoft.com/sharepoint/v3"/>
    <ds:schemaRef ds:uri="8b12329f-325d-4285-b509-49c3cc403ae0"/>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E88BEA96-127E-4E02-8D7F-A7CCBCBCA56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Koond</vt:lpstr>
      <vt:lpstr>Alaeesmärk 1 </vt:lpstr>
      <vt:lpstr>Alaeesmärk 2</vt:lpstr>
      <vt:lpstr>Alaeesmärk 3</vt:lpstr>
      <vt:lpstr>Alaeesmärk 4</vt:lpstr>
      <vt:lpstr>2019 uued tegevused</vt:lpstr>
      <vt:lpstr>Lühendid, teksti värvi selgitus</vt:lpstr>
    </vt:vector>
  </TitlesOfParts>
  <Company>Rahandusministeerium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c:creator>
  <cp:lastModifiedBy>monikas</cp:lastModifiedBy>
  <cp:lastPrinted>2016-06-16T11:56:50Z</cp:lastPrinted>
  <dcterms:created xsi:type="dcterms:W3CDTF">2014-05-30T10:36:37Z</dcterms:created>
  <dcterms:modified xsi:type="dcterms:W3CDTF">2016-09-05T08:43:10Z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272483f5-f84d-40e2-98fc-2dfe20db41f3</vt:lpwstr>
  </property>
  <property fmtid="{D5CDD505-2E9C-101B-9397-08002B2CF9AE}" pid="3" name="ContentTypeId">
    <vt:lpwstr>0x010100153688D0EA57E848836DFAB151CB9B7E</vt:lpwstr>
  </property>
</Properties>
</file>